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.bernini\Desktop\"/>
    </mc:Choice>
  </mc:AlternateContent>
  <bookViews>
    <workbookView xWindow="0" yWindow="0" windowWidth="24000" windowHeight="8100"/>
  </bookViews>
  <sheets>
    <sheet name="BES 202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I51" i="1" s="1"/>
  <c r="R53" i="1" s="1"/>
  <c r="D52" i="1"/>
  <c r="C52" i="1"/>
  <c r="E48" i="1"/>
  <c r="E51" i="1" s="1"/>
  <c r="P53" i="1" s="1"/>
  <c r="D48" i="1"/>
  <c r="P36" i="1" s="1"/>
  <c r="C48" i="1"/>
  <c r="C51" i="1" s="1"/>
  <c r="E45" i="1"/>
  <c r="P51" i="1" s="1"/>
  <c r="D45" i="1"/>
  <c r="C45" i="1"/>
  <c r="E42" i="1"/>
  <c r="P50" i="1" s="1"/>
  <c r="D42" i="1"/>
  <c r="P34" i="1" s="1"/>
  <c r="C42" i="1"/>
  <c r="P18" i="1" s="1"/>
  <c r="E39" i="1"/>
  <c r="P49" i="1" s="1"/>
  <c r="D39" i="1"/>
  <c r="P33" i="1" s="1"/>
  <c r="C39" i="1"/>
  <c r="Q37" i="1"/>
  <c r="E36" i="1"/>
  <c r="P48" i="1" s="1"/>
  <c r="D36" i="1"/>
  <c r="P32" i="1" s="1"/>
  <c r="C36" i="1"/>
  <c r="P35" i="1"/>
  <c r="O34" i="1"/>
  <c r="O50" i="1" s="1"/>
  <c r="E33" i="1"/>
  <c r="P47" i="1" s="1"/>
  <c r="D33" i="1"/>
  <c r="P31" i="1" s="1"/>
  <c r="C33" i="1"/>
  <c r="N32" i="1"/>
  <c r="N48" i="1" s="1"/>
  <c r="E30" i="1"/>
  <c r="P46" i="1" s="1"/>
  <c r="D30" i="1"/>
  <c r="P30" i="1" s="1"/>
  <c r="C30" i="1"/>
  <c r="O28" i="1"/>
  <c r="O44" i="1" s="1"/>
  <c r="E27" i="1"/>
  <c r="P45" i="1" s="1"/>
  <c r="D27" i="1"/>
  <c r="P29" i="1" s="1"/>
  <c r="C27" i="1"/>
  <c r="N26" i="1"/>
  <c r="N42" i="1" s="1"/>
  <c r="E24" i="1"/>
  <c r="P44" i="1" s="1"/>
  <c r="D24" i="1"/>
  <c r="P28" i="1" s="1"/>
  <c r="C24" i="1"/>
  <c r="P12" i="1" s="1"/>
  <c r="O22" i="1"/>
  <c r="O38" i="1" s="1"/>
  <c r="Q21" i="1"/>
  <c r="O21" i="1"/>
  <c r="O37" i="1" s="1"/>
  <c r="O53" i="1" s="1"/>
  <c r="N21" i="1"/>
  <c r="N37" i="1" s="1"/>
  <c r="N53" i="1" s="1"/>
  <c r="E21" i="1"/>
  <c r="P43" i="1" s="1"/>
  <c r="D21" i="1"/>
  <c r="P27" i="1" s="1"/>
  <c r="C21" i="1"/>
  <c r="P20" i="1"/>
  <c r="O20" i="1"/>
  <c r="O36" i="1" s="1"/>
  <c r="O52" i="1" s="1"/>
  <c r="N20" i="1"/>
  <c r="N36" i="1" s="1"/>
  <c r="N52" i="1" s="1"/>
  <c r="P19" i="1"/>
  <c r="O19" i="1"/>
  <c r="O35" i="1" s="1"/>
  <c r="O51" i="1" s="1"/>
  <c r="N19" i="1"/>
  <c r="N35" i="1" s="1"/>
  <c r="N51" i="1" s="1"/>
  <c r="O18" i="1"/>
  <c r="N18" i="1"/>
  <c r="N34" i="1" s="1"/>
  <c r="N50" i="1" s="1"/>
  <c r="E18" i="1"/>
  <c r="P42" i="1" s="1"/>
  <c r="D18" i="1"/>
  <c r="P26" i="1" s="1"/>
  <c r="C18" i="1"/>
  <c r="P17" i="1"/>
  <c r="O17" i="1"/>
  <c r="O33" i="1" s="1"/>
  <c r="O49" i="1" s="1"/>
  <c r="N17" i="1"/>
  <c r="N33" i="1" s="1"/>
  <c r="N49" i="1" s="1"/>
  <c r="P16" i="1"/>
  <c r="O16" i="1"/>
  <c r="O32" i="1" s="1"/>
  <c r="O48" i="1" s="1"/>
  <c r="N16" i="1"/>
  <c r="P15" i="1"/>
  <c r="O15" i="1"/>
  <c r="O31" i="1" s="1"/>
  <c r="O47" i="1" s="1"/>
  <c r="N15" i="1"/>
  <c r="N31" i="1" s="1"/>
  <c r="N47" i="1" s="1"/>
  <c r="E15" i="1"/>
  <c r="P41" i="1" s="1"/>
  <c r="D15" i="1"/>
  <c r="P25" i="1" s="1"/>
  <c r="C15" i="1"/>
  <c r="P14" i="1"/>
  <c r="O14" i="1"/>
  <c r="O30" i="1" s="1"/>
  <c r="O46" i="1" s="1"/>
  <c r="N14" i="1"/>
  <c r="N30" i="1" s="1"/>
  <c r="N46" i="1" s="1"/>
  <c r="P13" i="1"/>
  <c r="O13" i="1"/>
  <c r="O29" i="1" s="1"/>
  <c r="O45" i="1" s="1"/>
  <c r="N13" i="1"/>
  <c r="N29" i="1" s="1"/>
  <c r="N45" i="1" s="1"/>
  <c r="O12" i="1"/>
  <c r="N12" i="1"/>
  <c r="N28" i="1" s="1"/>
  <c r="N44" i="1" s="1"/>
  <c r="E12" i="1"/>
  <c r="P40" i="1" s="1"/>
  <c r="D12" i="1"/>
  <c r="P24" i="1" s="1"/>
  <c r="C12" i="1"/>
  <c r="P11" i="1"/>
  <c r="O11" i="1"/>
  <c r="O27" i="1" s="1"/>
  <c r="O43" i="1" s="1"/>
  <c r="N11" i="1"/>
  <c r="N27" i="1" s="1"/>
  <c r="N43" i="1" s="1"/>
  <c r="P10" i="1"/>
  <c r="O10" i="1"/>
  <c r="O26" i="1" s="1"/>
  <c r="O42" i="1" s="1"/>
  <c r="N10" i="1"/>
  <c r="O9" i="1"/>
  <c r="O25" i="1" s="1"/>
  <c r="O41" i="1" s="1"/>
  <c r="N9" i="1"/>
  <c r="N25" i="1" s="1"/>
  <c r="N41" i="1" s="1"/>
  <c r="E9" i="1"/>
  <c r="P39" i="1" s="1"/>
  <c r="D9" i="1"/>
  <c r="P23" i="1" s="1"/>
  <c r="C9" i="1"/>
  <c r="P8" i="1"/>
  <c r="O8" i="1"/>
  <c r="O24" i="1" s="1"/>
  <c r="O40" i="1" s="1"/>
  <c r="N8" i="1"/>
  <c r="N24" i="1" s="1"/>
  <c r="N40" i="1" s="1"/>
  <c r="P7" i="1"/>
  <c r="O7" i="1"/>
  <c r="O23" i="1" s="1"/>
  <c r="O39" i="1" s="1"/>
  <c r="N7" i="1"/>
  <c r="N23" i="1" s="1"/>
  <c r="N39" i="1" s="1"/>
  <c r="E7" i="1"/>
  <c r="E10" i="1" s="1"/>
  <c r="D7" i="1"/>
  <c r="D10" i="1" s="1"/>
  <c r="C7" i="1"/>
  <c r="Q6" i="1" s="1"/>
  <c r="O6" i="1"/>
  <c r="N6" i="1"/>
  <c r="N22" i="1" s="1"/>
  <c r="N38" i="1" s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E6" i="1"/>
  <c r="P38" i="1" s="1"/>
  <c r="D6" i="1"/>
  <c r="P22" i="1" s="1"/>
  <c r="C6" i="1"/>
  <c r="P6" i="1" s="1"/>
  <c r="E4" i="1"/>
  <c r="I4" i="1" s="1"/>
  <c r="D4" i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C4" i="1"/>
  <c r="G4" i="1" s="1"/>
  <c r="B2" i="1"/>
  <c r="A2" i="1"/>
  <c r="A1" i="1"/>
  <c r="Q23" i="1" l="1"/>
  <c r="H9" i="1"/>
  <c r="R23" i="1" s="1"/>
  <c r="D13" i="1"/>
  <c r="I9" i="1"/>
  <c r="R39" i="1" s="1"/>
  <c r="Q39" i="1"/>
  <c r="E13" i="1"/>
  <c r="G51" i="1"/>
  <c r="R21" i="1" s="1"/>
  <c r="P21" i="1"/>
  <c r="H51" i="1"/>
  <c r="R37" i="1" s="1"/>
  <c r="M38" i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P52" i="1"/>
  <c r="G6" i="1"/>
  <c r="R6" i="1" s="1"/>
  <c r="Q22" i="1"/>
  <c r="H6" i="1"/>
  <c r="R22" i="1" s="1"/>
  <c r="P9" i="1"/>
  <c r="Q38" i="1"/>
  <c r="I6" i="1"/>
  <c r="R38" i="1" s="1"/>
  <c r="M6" i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C10" i="1"/>
  <c r="D51" i="1"/>
  <c r="P37" i="1" s="1"/>
  <c r="H4" i="1"/>
  <c r="Q53" i="1"/>
  <c r="Q7" i="1" l="1"/>
  <c r="C13" i="1"/>
  <c r="E16" i="1"/>
  <c r="I12" i="1"/>
  <c r="R40" i="1" s="1"/>
  <c r="Q40" i="1"/>
  <c r="Q24" i="1"/>
  <c r="D16" i="1"/>
  <c r="H12" i="1"/>
  <c r="R24" i="1" s="1"/>
  <c r="G9" i="1"/>
  <c r="R7" i="1" s="1"/>
  <c r="H15" i="1" l="1"/>
  <c r="R25" i="1" s="1"/>
  <c r="Q25" i="1"/>
  <c r="D19" i="1"/>
  <c r="I15" i="1"/>
  <c r="R41" i="1" s="1"/>
  <c r="Q41" i="1"/>
  <c r="E19" i="1"/>
  <c r="C16" i="1"/>
  <c r="Q8" i="1"/>
  <c r="G12" i="1"/>
  <c r="R8" i="1" s="1"/>
  <c r="Q42" i="1" l="1"/>
  <c r="E22" i="1"/>
  <c r="I18" i="1"/>
  <c r="R42" i="1" s="1"/>
  <c r="D22" i="1"/>
  <c r="Q26" i="1"/>
  <c r="H18" i="1"/>
  <c r="R26" i="1" s="1"/>
  <c r="Q9" i="1"/>
  <c r="C19" i="1"/>
  <c r="G15" i="1"/>
  <c r="R9" i="1" s="1"/>
  <c r="H21" i="1" l="1"/>
  <c r="R27" i="1" s="1"/>
  <c r="Q27" i="1"/>
  <c r="D25" i="1"/>
  <c r="C22" i="1"/>
  <c r="Q10" i="1"/>
  <c r="G18" i="1"/>
  <c r="R10" i="1" s="1"/>
  <c r="I21" i="1"/>
  <c r="R43" i="1" s="1"/>
  <c r="Q43" i="1"/>
  <c r="E25" i="1"/>
  <c r="E28" i="1" l="1"/>
  <c r="I24" i="1"/>
  <c r="R44" i="1" s="1"/>
  <c r="Q44" i="1"/>
  <c r="D28" i="1"/>
  <c r="H24" i="1"/>
  <c r="R28" i="1" s="1"/>
  <c r="Q28" i="1"/>
  <c r="Q11" i="1"/>
  <c r="C25" i="1"/>
  <c r="G21" i="1"/>
  <c r="R11" i="1" s="1"/>
  <c r="Q12" i="1" l="1"/>
  <c r="C28" i="1"/>
  <c r="G24" i="1"/>
  <c r="R12" i="1" s="1"/>
  <c r="Q29" i="1"/>
  <c r="H27" i="1"/>
  <c r="R29" i="1" s="1"/>
  <c r="D31" i="1"/>
  <c r="I27" i="1"/>
  <c r="R45" i="1" s="1"/>
  <c r="Q45" i="1"/>
  <c r="E31" i="1"/>
  <c r="Q30" i="1" l="1"/>
  <c r="D34" i="1"/>
  <c r="H30" i="1"/>
  <c r="R30" i="1" s="1"/>
  <c r="E34" i="1"/>
  <c r="I30" i="1"/>
  <c r="R46" i="1" s="1"/>
  <c r="Q46" i="1"/>
  <c r="Q13" i="1"/>
  <c r="C31" i="1"/>
  <c r="G27" i="1"/>
  <c r="R13" i="1" s="1"/>
  <c r="C34" i="1" l="1"/>
  <c r="Q14" i="1"/>
  <c r="G30" i="1"/>
  <c r="R14" i="1" s="1"/>
  <c r="I33" i="1"/>
  <c r="R47" i="1" s="1"/>
  <c r="Q47" i="1"/>
  <c r="E37" i="1"/>
  <c r="H33" i="1"/>
  <c r="R31" i="1" s="1"/>
  <c r="Q31" i="1"/>
  <c r="D37" i="1"/>
  <c r="D40" i="1" l="1"/>
  <c r="H36" i="1"/>
  <c r="R32" i="1" s="1"/>
  <c r="Q32" i="1"/>
  <c r="Q48" i="1"/>
  <c r="E40" i="1"/>
  <c r="I36" i="1"/>
  <c r="R48" i="1" s="1"/>
  <c r="Q15" i="1"/>
  <c r="C37" i="1"/>
  <c r="G33" i="1"/>
  <c r="R15" i="1" s="1"/>
  <c r="C40" i="1" l="1"/>
  <c r="Q16" i="1"/>
  <c r="G36" i="1"/>
  <c r="R16" i="1" s="1"/>
  <c r="I39" i="1"/>
  <c r="R49" i="1" s="1"/>
  <c r="Q49" i="1"/>
  <c r="E43" i="1"/>
  <c r="H39" i="1"/>
  <c r="R33" i="1" s="1"/>
  <c r="Q33" i="1"/>
  <c r="D43" i="1"/>
  <c r="D46" i="1" l="1"/>
  <c r="H42" i="1"/>
  <c r="R34" i="1" s="1"/>
  <c r="Q34" i="1"/>
  <c r="E46" i="1"/>
  <c r="I42" i="1"/>
  <c r="R50" i="1" s="1"/>
  <c r="Q50" i="1"/>
  <c r="Q17" i="1"/>
  <c r="C43" i="1"/>
  <c r="G39" i="1"/>
  <c r="R17" i="1" s="1"/>
  <c r="Q18" i="1" l="1"/>
  <c r="C46" i="1"/>
  <c r="G42" i="1"/>
  <c r="R18" i="1" s="1"/>
  <c r="I45" i="1"/>
  <c r="R51" i="1" s="1"/>
  <c r="Q51" i="1"/>
  <c r="E49" i="1"/>
  <c r="H45" i="1"/>
  <c r="R35" i="1" s="1"/>
  <c r="Q35" i="1"/>
  <c r="D49" i="1"/>
  <c r="Q36" i="1" l="1"/>
  <c r="H48" i="1"/>
  <c r="R36" i="1" s="1"/>
  <c r="I48" i="1"/>
  <c r="R52" i="1" s="1"/>
  <c r="Q52" i="1"/>
  <c r="Q19" i="1"/>
  <c r="C49" i="1"/>
  <c r="G45" i="1"/>
  <c r="R19" i="1" s="1"/>
  <c r="Q20" i="1" l="1"/>
  <c r="G48" i="1"/>
  <c r="R20" i="1" s="1"/>
</calcChain>
</file>

<file path=xl/sharedStrings.xml><?xml version="1.0" encoding="utf-8"?>
<sst xmlns="http://schemas.openxmlformats.org/spreadsheetml/2006/main" count="78" uniqueCount="48">
  <si>
    <t>XXXXX</t>
  </si>
  <si>
    <t>Indicatori economici-gestionali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</si>
  <si>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</si>
  <si>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</si>
  <si>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</si>
  <si>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</si>
  <si>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</si>
  <si>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</si>
  <si>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</si>
  <si>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</si>
  <si>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</si>
  <si>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</si>
  <si>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</si>
  <si>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</si>
  <si>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</si>
  <si>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</si>
  <si>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</si>
  <si>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</si>
  <si>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</si>
  <si>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</si>
  <si>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</si>
  <si>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</si>
  <si>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</si>
  <si>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</si>
  <si>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</si>
  <si>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</si>
  <si>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</si>
  <si>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</si>
  <si>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</si>
  <si>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</si>
  <si>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</si>
  <si>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</si>
  <si>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</si>
  <si>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</si>
  <si>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</si>
  <si>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</si>
  <si>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</si>
  <si>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</si>
  <si>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Indicatore 3:</t>
  </si>
  <si>
    <t>Costi caratteristici</t>
  </si>
  <si>
    <t>Indicatore 4:</t>
  </si>
  <si>
    <t>Totale costi al netto amm.ti sterilizzati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</si>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</sst>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2" fillId="0" borderId="0" xfId="1" applyFont="1" applyAlignment="1" applyProtection="1">
      <alignment horizontal="center" vertical="top"/>
    </xf>
    <xf numFmtId="0" fontId="4" fillId="0" borderId="0" xfId="2" applyFont="1" applyProtection="1"/>
    <xf numFmtId="0" fontId="5" fillId="0" borderId="1" xfId="2" applyFont="1" applyBorder="1" applyAlignment="1" applyProtection="1">
      <alignment horizontal="center"/>
    </xf>
    <xf numFmtId="0" fontId="5" fillId="0" borderId="0" xfId="2" applyFont="1" applyProtection="1"/>
    <xf numFmtId="0" fontId="6" fillId="0" borderId="0" xfId="2" applyFont="1" applyProtection="1"/>
    <xf numFmtId="0" fontId="4" fillId="0" borderId="0" xfId="2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 wrapText="1"/>
    </xf>
    <xf numFmtId="0" fontId="4" fillId="0" borderId="0" xfId="1" applyFont="1" applyAlignment="1">
      <alignment wrapText="1"/>
    </xf>
    <xf numFmtId="2" fontId="4" fillId="0" borderId="0" xfId="1" applyNumberFormat="1" applyFont="1" applyAlignment="1">
      <alignment wrapText="1"/>
    </xf>
    <xf numFmtId="0" fontId="0" fillId="0" borderId="0" xfId="0"/>
    <xf numFmtId="0" fontId="4" fillId="0" borderId="2" xfId="2" applyFont="1" applyBorder="1" applyAlignment="1" applyProtection="1">
      <alignment wrapText="1"/>
    </xf>
    <xf numFmtId="164" fontId="4" fillId="0" borderId="2" xfId="3" applyNumberFormat="1" applyFont="1" applyFill="1" applyBorder="1" applyProtection="1"/>
    <xf numFmtId="0" fontId="4" fillId="0" borderId="2" xfId="2" applyFont="1" applyBorder="1" applyProtection="1"/>
    <xf numFmtId="10" fontId="7" fillId="0" borderId="2" xfId="4" applyNumberFormat="1" applyFont="1" applyBorder="1" applyAlignment="1" applyProtection="1">
      <alignment horizontal="center" vertical="center"/>
    </xf>
    <xf numFmtId="164" fontId="4" fillId="0" borderId="0" xfId="1" applyNumberFormat="1" applyFont="1" applyAlignment="1">
      <alignment wrapText="1"/>
    </xf>
    <xf numFmtId="41" fontId="4" fillId="0" borderId="0" xfId="1" applyNumberFormat="1" applyFont="1" applyAlignment="1">
      <alignment wrapText="1"/>
    </xf>
    <xf numFmtId="0" fontId="4" fillId="0" borderId="3" xfId="2" applyFont="1" applyBorder="1" applyAlignment="1" applyProtection="1">
      <alignment wrapText="1"/>
    </xf>
    <xf numFmtId="41" fontId="4" fillId="0" borderId="3" xfId="5" applyNumberFormat="1" applyFont="1" applyFill="1" applyBorder="1" applyProtection="1"/>
    <xf numFmtId="0" fontId="4" fillId="0" borderId="3" xfId="2" applyFont="1" applyBorder="1" applyProtection="1"/>
    <xf numFmtId="10" fontId="7" fillId="0" borderId="3" xfId="4" applyNumberFormat="1" applyFont="1" applyBorder="1" applyAlignment="1" applyProtection="1">
      <alignment horizontal="center" vertical="center"/>
    </xf>
    <xf numFmtId="10" fontId="7" fillId="0" borderId="4" xfId="4" applyNumberFormat="1" applyFont="1" applyBorder="1" applyAlignment="1" applyProtection="1">
      <alignment horizontal="center" vertical="center"/>
    </xf>
    <xf numFmtId="0" fontId="4" fillId="0" borderId="0" xfId="2" applyFont="1" applyAlignment="1" applyProtection="1">
      <alignment wrapText="1"/>
    </xf>
    <xf numFmtId="0" fontId="4" fillId="0" borderId="0" xfId="5" applyFont="1" applyFill="1" applyProtection="1"/>
    <xf numFmtId="10" fontId="8" fillId="0" borderId="0" xfId="2" applyNumberFormat="1" applyFont="1" applyProtection="1"/>
    <xf numFmtId="41" fontId="4" fillId="0" borderId="2" xfId="5" applyNumberFormat="1" applyFont="1" applyFill="1" applyBorder="1" applyProtection="1"/>
    <xf numFmtId="10" fontId="7" fillId="0" borderId="0" xfId="2" applyNumberFormat="1" applyFont="1" applyProtection="1"/>
    <xf numFmtId="0" fontId="4" fillId="0" borderId="5" xfId="2" applyFont="1" applyBorder="1" applyAlignment="1" applyProtection="1">
      <alignment wrapText="1"/>
    </xf>
    <xf numFmtId="41" fontId="4" fillId="0" borderId="5" xfId="5" applyNumberFormat="1" applyFont="1" applyFill="1" applyBorder="1" applyProtection="1"/>
    <xf numFmtId="0" fontId="4" fillId="0" borderId="5" xfId="2" applyFont="1" applyBorder="1" applyProtection="1"/>
    <xf numFmtId="10" fontId="7" fillId="0" borderId="5" xfId="4" applyNumberFormat="1" applyFont="1" applyBorder="1" applyAlignment="1" applyProtection="1">
      <alignment horizontal="center" vertical="center"/>
    </xf>
    <xf numFmtId="0" fontId="4" fillId="0" borderId="6" xfId="2" applyFont="1" applyBorder="1" applyAlignment="1" applyProtection="1">
      <alignment wrapText="1"/>
    </xf>
    <xf numFmtId="41" fontId="4" fillId="0" borderId="6" xfId="5" applyNumberFormat="1" applyFont="1" applyFill="1" applyBorder="1" applyProtection="1"/>
    <xf numFmtId="0" fontId="4" fillId="0" borderId="6" xfId="2" applyFont="1" applyBorder="1" applyProtection="1"/>
    <xf numFmtId="10" fontId="7" fillId="0" borderId="6" xfId="4" applyNumberFormat="1" applyFont="1" applyBorder="1" applyAlignment="1" applyProtection="1">
      <alignment horizontal="center" vertical="center"/>
    </xf>
    <xf numFmtId="10" fontId="7" fillId="0" borderId="7" xfId="4" applyNumberFormat="1" applyFont="1" applyBorder="1" applyAlignment="1" applyProtection="1">
      <alignment horizontal="center" vertical="center"/>
    </xf>
    <xf numFmtId="0" fontId="9" fillId="0" borderId="5" xfId="2" applyFont="1" applyBorder="1" applyAlignment="1" applyProtection="1">
      <alignment wrapText="1"/>
    </xf>
    <xf numFmtId="41" fontId="9" fillId="0" borderId="5" xfId="5" applyNumberFormat="1" applyFont="1" applyFill="1" applyBorder="1" applyProtection="1"/>
    <xf numFmtId="0" fontId="9" fillId="0" borderId="5" xfId="2" applyFont="1" applyBorder="1" applyProtection="1"/>
    <xf numFmtId="10" fontId="10" fillId="0" borderId="5" xfId="4" applyNumberFormat="1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wrapText="1"/>
    </xf>
    <xf numFmtId="41" fontId="9" fillId="0" borderId="6" xfId="5" applyNumberFormat="1" applyFont="1" applyFill="1" applyBorder="1" applyProtection="1"/>
    <xf numFmtId="0" fontId="9" fillId="0" borderId="6" xfId="2" applyFont="1" applyBorder="1" applyProtection="1"/>
    <xf numFmtId="10" fontId="10" fillId="0" borderId="6" xfId="4" applyNumberFormat="1" applyFont="1" applyBorder="1" applyAlignment="1" applyProtection="1">
      <alignment horizontal="center" vertical="center"/>
    </xf>
    <xf numFmtId="10" fontId="10" fillId="0" borderId="7" xfId="4" applyNumberFormat="1" applyFont="1" applyBorder="1" applyAlignment="1" applyProtection="1">
      <alignment horizontal="center" vertical="center"/>
    </xf>
    <xf numFmtId="0" fontId="9" fillId="0" borderId="0" xfId="2" applyFont="1" applyProtection="1"/>
    <xf numFmtId="0" fontId="9" fillId="0" borderId="0" xfId="5" applyFont="1" applyFill="1" applyProtection="1"/>
    <xf numFmtId="41" fontId="4" fillId="0" borderId="5" xfId="5" applyNumberFormat="1" applyFont="1" applyFill="1" applyBorder="1" applyAlignment="1" applyProtection="1">
      <alignment vertical="center"/>
    </xf>
    <xf numFmtId="0" fontId="6" fillId="0" borderId="8" xfId="2" applyFont="1" applyBorder="1" applyAlignment="1" applyProtection="1">
      <alignment horizontal="center" vertical="center"/>
    </xf>
    <xf numFmtId="0" fontId="6" fillId="0" borderId="9" xfId="2" applyFont="1" applyBorder="1" applyAlignment="1" applyProtection="1">
      <alignment horizontal="center" vertical="center"/>
    </xf>
    <xf numFmtId="0" fontId="5" fillId="0" borderId="10" xfId="2" applyFont="1" applyBorder="1" applyAlignment="1" applyProtection="1">
      <alignment horizontal="center" vertical="center"/>
    </xf>
    <xf numFmtId="0" fontId="5" fillId="0" borderId="11" xfId="2" applyFont="1" applyBorder="1" applyAlignment="1" applyProtection="1">
      <alignment horizontal="center" vertical="center"/>
    </xf>
  </cellXfs>
  <cellStyles count="6">
    <cellStyle name="Migliaia 2" xfId="3"/>
    <cellStyle name="Normale" xfId="0" builtinId="0"/>
    <cellStyle name="Normale 2 2" xfId="1"/>
    <cellStyle name="Normale 2_conto_economico_trimestrale_TRIM_1" xfId="5"/>
    <cellStyle name="Normale 2_conto_economico_trimestrale_TRIM_3" xfId="2"/>
    <cellStyle name="Percentual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matteo.loc\dfs\dati\ragbilancio\BILANCIO%202024\CONSUNTIVO%202024_SPEDIRE\924_bilancio_di_esercizio_20250320_150315_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Codifica_CE"/>
      <sheetName val="CE"/>
      <sheetName val="NI-Tot"/>
      <sheetName val="BneWorkBookProperties"/>
      <sheetName val="NI-San"/>
      <sheetName val="NI-118"/>
      <sheetName val="NI-Ric"/>
      <sheetName val="Dettaglio_CE_LP_Tot"/>
      <sheetName val="Dettaglio_CE_LP_San"/>
      <sheetName val="Dettaglio_CE_LP_Ter"/>
      <sheetName val="NI-Ter"/>
      <sheetName val="ESTR_PREC"/>
      <sheetName val="NI-Soc"/>
      <sheetName val="Dettaglio_CE_LP_Soc"/>
      <sheetName val="Dettaglio_CE_LP_Ric"/>
      <sheetName val="Dettaglio_CE_San"/>
      <sheetName val="Dettaglio_CE_Ric"/>
      <sheetName val="Prestazioni"/>
      <sheetName val="Dett_Cons"/>
      <sheetName val="Cons_Tot"/>
      <sheetName val="Cons_San_TOT"/>
      <sheetName val="Cons_San"/>
      <sheetName val="Cons_Ter_TOT"/>
      <sheetName val="Cons_Ter"/>
      <sheetName val="Cons_Ter_L23"/>
      <sheetName val="Cons_San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TOT"/>
      <sheetName val="SKIRCCS_RIC"/>
      <sheetName val="SKIRCCS_SAN"/>
      <sheetName val="SKIRCCS_118"/>
      <sheetName val="INDICATORI ASST"/>
      <sheetName val="INDICATORI ATS"/>
      <sheetName val="Rend_finanz"/>
      <sheetName val="INDICATORI IRCCS"/>
      <sheetName val="INFO_OUT"/>
      <sheetName val="VERSIONI"/>
      <sheetName val="ESTR_SK"/>
    </sheetNames>
    <sheetDataSet>
      <sheetData sheetId="0"/>
      <sheetData sheetId="1">
        <row r="2">
          <cell r="B2" t="str">
            <v>924</v>
          </cell>
          <cell r="C2" t="str">
            <v>FONDAZIONE POLICLINICO S. MATTEO - PV</v>
          </cell>
        </row>
        <row r="3">
          <cell r="B3" t="str">
            <v>2024</v>
          </cell>
        </row>
        <row r="5">
          <cell r="B5" t="str">
            <v>Consuntivo</v>
          </cell>
        </row>
      </sheetData>
      <sheetData sheetId="2"/>
      <sheetData sheetId="3"/>
      <sheetData sheetId="4">
        <row r="10">
          <cell r="N10" t="str">
            <v>Valore netto al 31/12/2023</v>
          </cell>
          <cell r="O10" t="str">
            <v>Valore netto al 31/12/2024</v>
          </cell>
        </row>
      </sheetData>
      <sheetData sheetId="5"/>
      <sheetData sheetId="6">
        <row r="10">
          <cell r="R10" t="str">
            <v>Prechiusura al ° trimestre 2024</v>
          </cell>
        </row>
        <row r="11">
          <cell r="N11">
            <v>449901874</v>
          </cell>
          <cell r="O11">
            <v>474401394</v>
          </cell>
          <cell r="R11">
            <v>0</v>
          </cell>
        </row>
        <row r="31">
          <cell r="N31">
            <v>32203321</v>
          </cell>
          <cell r="O31">
            <v>45000400</v>
          </cell>
        </row>
        <row r="104">
          <cell r="N104">
            <v>667480</v>
          </cell>
          <cell r="O104">
            <v>4038431</v>
          </cell>
          <cell r="R104">
            <v>0</v>
          </cell>
        </row>
        <row r="387">
          <cell r="N387">
            <v>11275784</v>
          </cell>
          <cell r="O387">
            <v>11042771</v>
          </cell>
          <cell r="R387">
            <v>0</v>
          </cell>
        </row>
        <row r="405">
          <cell r="N405">
            <v>437806522</v>
          </cell>
          <cell r="O405">
            <v>463080894</v>
          </cell>
          <cell r="R405">
            <v>0</v>
          </cell>
        </row>
        <row r="409">
          <cell r="N409">
            <v>160970131</v>
          </cell>
          <cell r="O409">
            <v>167004023</v>
          </cell>
          <cell r="R409">
            <v>0</v>
          </cell>
        </row>
        <row r="411">
          <cell r="N411">
            <v>159100875</v>
          </cell>
          <cell r="O411">
            <v>165079195</v>
          </cell>
          <cell r="R411">
            <v>0</v>
          </cell>
        </row>
        <row r="416">
          <cell r="N416">
            <v>71087063</v>
          </cell>
          <cell r="O416">
            <v>76564984</v>
          </cell>
        </row>
        <row r="417">
          <cell r="N417">
            <v>0</v>
          </cell>
        </row>
        <row r="418">
          <cell r="N418">
            <v>15971072</v>
          </cell>
          <cell r="O418">
            <v>11823544</v>
          </cell>
        </row>
        <row r="419">
          <cell r="N419">
            <v>9208705</v>
          </cell>
          <cell r="O419">
            <v>9342886</v>
          </cell>
        </row>
        <row r="420">
          <cell r="N420">
            <v>0</v>
          </cell>
        </row>
        <row r="421">
          <cell r="N421">
            <v>0</v>
          </cell>
        </row>
        <row r="422">
          <cell r="N422">
            <v>0</v>
          </cell>
        </row>
        <row r="423">
          <cell r="N423">
            <v>212573</v>
          </cell>
          <cell r="O423">
            <v>210120</v>
          </cell>
        </row>
        <row r="424">
          <cell r="N424">
            <v>0</v>
          </cell>
        </row>
        <row r="425">
          <cell r="N425">
            <v>0</v>
          </cell>
        </row>
        <row r="426">
          <cell r="N426">
            <v>0</v>
          </cell>
        </row>
        <row r="427">
          <cell r="N427">
            <v>335504</v>
          </cell>
          <cell r="O427">
            <v>413006</v>
          </cell>
        </row>
        <row r="428">
          <cell r="N428">
            <v>33797</v>
          </cell>
          <cell r="O428">
            <v>27871</v>
          </cell>
        </row>
        <row r="429">
          <cell r="N429">
            <v>189602</v>
          </cell>
          <cell r="O429">
            <v>183756</v>
          </cell>
        </row>
        <row r="430">
          <cell r="N430">
            <v>973540</v>
          </cell>
          <cell r="O430">
            <v>1024508</v>
          </cell>
        </row>
        <row r="431">
          <cell r="N431">
            <v>0</v>
          </cell>
        </row>
        <row r="432">
          <cell r="N432">
            <v>0</v>
          </cell>
        </row>
        <row r="433">
          <cell r="N433">
            <v>0</v>
          </cell>
        </row>
        <row r="434">
          <cell r="N434">
            <v>0</v>
          </cell>
        </row>
        <row r="435">
          <cell r="N435">
            <v>0</v>
          </cell>
        </row>
        <row r="436">
          <cell r="N436">
            <v>0</v>
          </cell>
        </row>
        <row r="437">
          <cell r="N437">
            <v>1191193</v>
          </cell>
          <cell r="O437">
            <v>961505</v>
          </cell>
          <cell r="R437">
            <v>0</v>
          </cell>
        </row>
        <row r="443">
          <cell r="N443">
            <v>12072966</v>
          </cell>
          <cell r="O443">
            <v>11996032</v>
          </cell>
        </row>
        <row r="444">
          <cell r="N444">
            <v>1519149</v>
          </cell>
          <cell r="O444">
            <v>1849610</v>
          </cell>
        </row>
        <row r="445">
          <cell r="N445">
            <v>1251431</v>
          </cell>
          <cell r="O445">
            <v>1375949</v>
          </cell>
        </row>
        <row r="446">
          <cell r="N446">
            <v>0</v>
          </cell>
        </row>
        <row r="455">
          <cell r="N455">
            <v>7565679</v>
          </cell>
          <cell r="O455">
            <v>9183591</v>
          </cell>
        </row>
        <row r="461">
          <cell r="N461">
            <v>3445175</v>
          </cell>
          <cell r="O461">
            <v>4614128</v>
          </cell>
        </row>
        <row r="462">
          <cell r="N462">
            <v>7776131</v>
          </cell>
          <cell r="O462">
            <v>7870415</v>
          </cell>
        </row>
        <row r="486">
          <cell r="N486">
            <v>1869256</v>
          </cell>
          <cell r="O486">
            <v>1924828</v>
          </cell>
          <cell r="R486">
            <v>0</v>
          </cell>
        </row>
        <row r="507">
          <cell r="N507">
            <v>58360637</v>
          </cell>
          <cell r="O507">
            <v>62735312</v>
          </cell>
          <cell r="R507">
            <v>0</v>
          </cell>
        </row>
        <row r="901">
          <cell r="N901">
            <v>8071548</v>
          </cell>
          <cell r="O901">
            <v>8854234</v>
          </cell>
          <cell r="R901">
            <v>0</v>
          </cell>
        </row>
        <row r="914">
          <cell r="N914">
            <v>764252</v>
          </cell>
          <cell r="O914">
            <v>423483</v>
          </cell>
        </row>
        <row r="919">
          <cell r="N919">
            <v>733746</v>
          </cell>
          <cell r="O919">
            <v>717254</v>
          </cell>
        </row>
        <row r="933">
          <cell r="N933">
            <v>3571727</v>
          </cell>
          <cell r="O933">
            <v>4753314</v>
          </cell>
          <cell r="R933">
            <v>0</v>
          </cell>
        </row>
        <row r="971">
          <cell r="N971">
            <v>35873664</v>
          </cell>
          <cell r="O971">
            <v>37421272</v>
          </cell>
          <cell r="R971">
            <v>0</v>
          </cell>
        </row>
        <row r="1000">
          <cell r="N1000">
            <v>981054</v>
          </cell>
          <cell r="O1000">
            <v>861972</v>
          </cell>
          <cell r="R1000">
            <v>0</v>
          </cell>
        </row>
        <row r="1009">
          <cell r="N1009">
            <v>0</v>
          </cell>
        </row>
        <row r="1010">
          <cell r="N1010">
            <v>0</v>
          </cell>
        </row>
        <row r="1012">
          <cell r="N1012">
            <v>300509</v>
          </cell>
          <cell r="O1012">
            <v>233988</v>
          </cell>
        </row>
        <row r="1013">
          <cell r="N1013">
            <v>404176</v>
          </cell>
          <cell r="O1013">
            <v>428403</v>
          </cell>
        </row>
        <row r="1033">
          <cell r="N1033">
            <v>14510158</v>
          </cell>
          <cell r="O1033">
            <v>16285561</v>
          </cell>
          <cell r="R1033">
            <v>0</v>
          </cell>
        </row>
        <row r="1046">
          <cell r="N1046">
            <v>4653830</v>
          </cell>
          <cell r="O1046">
            <v>6202859</v>
          </cell>
          <cell r="R1046">
            <v>0</v>
          </cell>
        </row>
        <row r="1061">
          <cell r="N1061">
            <v>173801339</v>
          </cell>
          <cell r="O1061">
            <v>173867618</v>
          </cell>
          <cell r="R1061">
            <v>0</v>
          </cell>
        </row>
        <row r="1396">
          <cell r="N1396">
            <v>2620772</v>
          </cell>
          <cell r="O1396">
            <v>2489700</v>
          </cell>
          <cell r="R1396">
            <v>0</v>
          </cell>
        </row>
        <row r="1620">
          <cell r="N1620">
            <v>934750</v>
          </cell>
          <cell r="O1620">
            <v>715763</v>
          </cell>
          <cell r="R1620">
            <v>0</v>
          </cell>
        </row>
        <row r="1744">
          <cell r="N1744">
            <v>13096035</v>
          </cell>
          <cell r="O1744">
            <v>13589341</v>
          </cell>
          <cell r="R1744">
            <v>0</v>
          </cell>
        </row>
        <row r="1761">
          <cell r="N1761">
            <v>433077289</v>
          </cell>
          <cell r="O1761">
            <v>465407255</v>
          </cell>
          <cell r="R1761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tabSelected="1" workbookViewId="0">
      <selection sqref="A1:XFD1048576"/>
    </sheetView>
  </sheetViews>
  <sheetFormatPr defaultColWidth="11.42578125" defaultRowHeight="16.5" x14ac:dyDescent="0.3"/>
  <cols>
    <col min="1" max="1" width="25" style="2" customWidth="1"/>
    <col min="2" max="2" width="39.85546875" style="2" customWidth="1"/>
    <col min="3" max="3" width="15.42578125" style="2" customWidth="1"/>
    <col min="4" max="4" width="17" style="2" customWidth="1"/>
    <col min="5" max="5" width="13.85546875" style="2" hidden="1" customWidth="1"/>
    <col min="6" max="6" width="4.85546875" style="2" customWidth="1"/>
    <col min="7" max="7" width="13.85546875" style="2" customWidth="1"/>
    <col min="8" max="8" width="16.85546875" style="2" customWidth="1"/>
    <col min="9" max="9" width="13" style="2" hidden="1" customWidth="1"/>
    <col min="10" max="10" width="11.42578125" style="2" customWidth="1"/>
    <col min="11" max="11" width="0" style="2" hidden="1" customWidth="1"/>
    <col min="12" max="12" width="5.42578125" style="2" hidden="1" customWidth="1"/>
    <col min="13" max="13" width="26" style="2" hidden="1" customWidth="1"/>
    <col min="14" max="14" width="28.42578125" style="2" hidden="1" customWidth="1"/>
    <col min="15" max="15" width="70" style="2" hidden="1" customWidth="1"/>
    <col min="16" max="16" width="21.42578125" style="2" hidden="1" customWidth="1"/>
    <col min="17" max="17" width="24" style="2" hidden="1" customWidth="1"/>
    <col min="18" max="18" width="19.42578125" style="2" hidden="1" customWidth="1"/>
    <col min="19" max="19" width="0" style="2" hidden="1" customWidth="1"/>
    <col min="20" max="256" width="11.42578125" style="2"/>
    <col min="257" max="257" width="25" style="2" customWidth="1"/>
    <col min="258" max="258" width="39.85546875" style="2" customWidth="1"/>
    <col min="259" max="259" width="15.42578125" style="2" customWidth="1"/>
    <col min="260" max="260" width="17" style="2" customWidth="1"/>
    <col min="261" max="261" width="0" style="2" hidden="1" customWidth="1"/>
    <col min="262" max="262" width="4.85546875" style="2" customWidth="1"/>
    <col min="263" max="263" width="13.85546875" style="2" customWidth="1"/>
    <col min="264" max="264" width="16.85546875" style="2" customWidth="1"/>
    <col min="265" max="265" width="0" style="2" hidden="1" customWidth="1"/>
    <col min="266" max="266" width="11.42578125" style="2" customWidth="1"/>
    <col min="267" max="275" width="0" style="2" hidden="1" customWidth="1"/>
    <col min="276" max="512" width="11.42578125" style="2"/>
    <col min="513" max="513" width="25" style="2" customWidth="1"/>
    <col min="514" max="514" width="39.85546875" style="2" customWidth="1"/>
    <col min="515" max="515" width="15.42578125" style="2" customWidth="1"/>
    <col min="516" max="516" width="17" style="2" customWidth="1"/>
    <col min="517" max="517" width="0" style="2" hidden="1" customWidth="1"/>
    <col min="518" max="518" width="4.85546875" style="2" customWidth="1"/>
    <col min="519" max="519" width="13.85546875" style="2" customWidth="1"/>
    <col min="520" max="520" width="16.85546875" style="2" customWidth="1"/>
    <col min="521" max="521" width="0" style="2" hidden="1" customWidth="1"/>
    <col min="522" max="522" width="11.42578125" style="2" customWidth="1"/>
    <col min="523" max="531" width="0" style="2" hidden="1" customWidth="1"/>
    <col min="532" max="768" width="11.42578125" style="2"/>
    <col min="769" max="769" width="25" style="2" customWidth="1"/>
    <col min="770" max="770" width="39.85546875" style="2" customWidth="1"/>
    <col min="771" max="771" width="15.42578125" style="2" customWidth="1"/>
    <col min="772" max="772" width="17" style="2" customWidth="1"/>
    <col min="773" max="773" width="0" style="2" hidden="1" customWidth="1"/>
    <col min="774" max="774" width="4.85546875" style="2" customWidth="1"/>
    <col min="775" max="775" width="13.85546875" style="2" customWidth="1"/>
    <col min="776" max="776" width="16.85546875" style="2" customWidth="1"/>
    <col min="777" max="777" width="0" style="2" hidden="1" customWidth="1"/>
    <col min="778" max="778" width="11.42578125" style="2" customWidth="1"/>
    <col min="779" max="787" width="0" style="2" hidden="1" customWidth="1"/>
    <col min="788" max="1024" width="11.42578125" style="2"/>
    <col min="1025" max="1025" width="25" style="2" customWidth="1"/>
    <col min="1026" max="1026" width="39.85546875" style="2" customWidth="1"/>
    <col min="1027" max="1027" width="15.42578125" style="2" customWidth="1"/>
    <col min="1028" max="1028" width="17" style="2" customWidth="1"/>
    <col min="1029" max="1029" width="0" style="2" hidden="1" customWidth="1"/>
    <col min="1030" max="1030" width="4.85546875" style="2" customWidth="1"/>
    <col min="1031" max="1031" width="13.85546875" style="2" customWidth="1"/>
    <col min="1032" max="1032" width="16.85546875" style="2" customWidth="1"/>
    <col min="1033" max="1033" width="0" style="2" hidden="1" customWidth="1"/>
    <col min="1034" max="1034" width="11.42578125" style="2" customWidth="1"/>
    <col min="1035" max="1043" width="0" style="2" hidden="1" customWidth="1"/>
    <col min="1044" max="1280" width="11.42578125" style="2"/>
    <col min="1281" max="1281" width="25" style="2" customWidth="1"/>
    <col min="1282" max="1282" width="39.85546875" style="2" customWidth="1"/>
    <col min="1283" max="1283" width="15.42578125" style="2" customWidth="1"/>
    <col min="1284" max="1284" width="17" style="2" customWidth="1"/>
    <col min="1285" max="1285" width="0" style="2" hidden="1" customWidth="1"/>
    <col min="1286" max="1286" width="4.85546875" style="2" customWidth="1"/>
    <col min="1287" max="1287" width="13.85546875" style="2" customWidth="1"/>
    <col min="1288" max="1288" width="16.85546875" style="2" customWidth="1"/>
    <col min="1289" max="1289" width="0" style="2" hidden="1" customWidth="1"/>
    <col min="1290" max="1290" width="11.42578125" style="2" customWidth="1"/>
    <col min="1291" max="1299" width="0" style="2" hidden="1" customWidth="1"/>
    <col min="1300" max="1536" width="11.42578125" style="2"/>
    <col min="1537" max="1537" width="25" style="2" customWidth="1"/>
    <col min="1538" max="1538" width="39.85546875" style="2" customWidth="1"/>
    <col min="1539" max="1539" width="15.42578125" style="2" customWidth="1"/>
    <col min="1540" max="1540" width="17" style="2" customWidth="1"/>
    <col min="1541" max="1541" width="0" style="2" hidden="1" customWidth="1"/>
    <col min="1542" max="1542" width="4.85546875" style="2" customWidth="1"/>
    <col min="1543" max="1543" width="13.85546875" style="2" customWidth="1"/>
    <col min="1544" max="1544" width="16.85546875" style="2" customWidth="1"/>
    <col min="1545" max="1545" width="0" style="2" hidden="1" customWidth="1"/>
    <col min="1546" max="1546" width="11.42578125" style="2" customWidth="1"/>
    <col min="1547" max="1555" width="0" style="2" hidden="1" customWidth="1"/>
    <col min="1556" max="1792" width="11.42578125" style="2"/>
    <col min="1793" max="1793" width="25" style="2" customWidth="1"/>
    <col min="1794" max="1794" width="39.85546875" style="2" customWidth="1"/>
    <col min="1795" max="1795" width="15.42578125" style="2" customWidth="1"/>
    <col min="1796" max="1796" width="17" style="2" customWidth="1"/>
    <col min="1797" max="1797" width="0" style="2" hidden="1" customWidth="1"/>
    <col min="1798" max="1798" width="4.85546875" style="2" customWidth="1"/>
    <col min="1799" max="1799" width="13.85546875" style="2" customWidth="1"/>
    <col min="1800" max="1800" width="16.85546875" style="2" customWidth="1"/>
    <col min="1801" max="1801" width="0" style="2" hidden="1" customWidth="1"/>
    <col min="1802" max="1802" width="11.42578125" style="2" customWidth="1"/>
    <col min="1803" max="1811" width="0" style="2" hidden="1" customWidth="1"/>
    <col min="1812" max="2048" width="11.42578125" style="2"/>
    <col min="2049" max="2049" width="25" style="2" customWidth="1"/>
    <col min="2050" max="2050" width="39.85546875" style="2" customWidth="1"/>
    <col min="2051" max="2051" width="15.42578125" style="2" customWidth="1"/>
    <col min="2052" max="2052" width="17" style="2" customWidth="1"/>
    <col min="2053" max="2053" width="0" style="2" hidden="1" customWidth="1"/>
    <col min="2054" max="2054" width="4.85546875" style="2" customWidth="1"/>
    <col min="2055" max="2055" width="13.85546875" style="2" customWidth="1"/>
    <col min="2056" max="2056" width="16.85546875" style="2" customWidth="1"/>
    <col min="2057" max="2057" width="0" style="2" hidden="1" customWidth="1"/>
    <col min="2058" max="2058" width="11.42578125" style="2" customWidth="1"/>
    <col min="2059" max="2067" width="0" style="2" hidden="1" customWidth="1"/>
    <col min="2068" max="2304" width="11.42578125" style="2"/>
    <col min="2305" max="2305" width="25" style="2" customWidth="1"/>
    <col min="2306" max="2306" width="39.85546875" style="2" customWidth="1"/>
    <col min="2307" max="2307" width="15.42578125" style="2" customWidth="1"/>
    <col min="2308" max="2308" width="17" style="2" customWidth="1"/>
    <col min="2309" max="2309" width="0" style="2" hidden="1" customWidth="1"/>
    <col min="2310" max="2310" width="4.85546875" style="2" customWidth="1"/>
    <col min="2311" max="2311" width="13.85546875" style="2" customWidth="1"/>
    <col min="2312" max="2312" width="16.85546875" style="2" customWidth="1"/>
    <col min="2313" max="2313" width="0" style="2" hidden="1" customWidth="1"/>
    <col min="2314" max="2314" width="11.42578125" style="2" customWidth="1"/>
    <col min="2315" max="2323" width="0" style="2" hidden="1" customWidth="1"/>
    <col min="2324" max="2560" width="11.42578125" style="2"/>
    <col min="2561" max="2561" width="25" style="2" customWidth="1"/>
    <col min="2562" max="2562" width="39.85546875" style="2" customWidth="1"/>
    <col min="2563" max="2563" width="15.42578125" style="2" customWidth="1"/>
    <col min="2564" max="2564" width="17" style="2" customWidth="1"/>
    <col min="2565" max="2565" width="0" style="2" hidden="1" customWidth="1"/>
    <col min="2566" max="2566" width="4.85546875" style="2" customWidth="1"/>
    <col min="2567" max="2567" width="13.85546875" style="2" customWidth="1"/>
    <col min="2568" max="2568" width="16.85546875" style="2" customWidth="1"/>
    <col min="2569" max="2569" width="0" style="2" hidden="1" customWidth="1"/>
    <col min="2570" max="2570" width="11.42578125" style="2" customWidth="1"/>
    <col min="2571" max="2579" width="0" style="2" hidden="1" customWidth="1"/>
    <col min="2580" max="2816" width="11.42578125" style="2"/>
    <col min="2817" max="2817" width="25" style="2" customWidth="1"/>
    <col min="2818" max="2818" width="39.85546875" style="2" customWidth="1"/>
    <col min="2819" max="2819" width="15.42578125" style="2" customWidth="1"/>
    <col min="2820" max="2820" width="17" style="2" customWidth="1"/>
    <col min="2821" max="2821" width="0" style="2" hidden="1" customWidth="1"/>
    <col min="2822" max="2822" width="4.85546875" style="2" customWidth="1"/>
    <col min="2823" max="2823" width="13.85546875" style="2" customWidth="1"/>
    <col min="2824" max="2824" width="16.85546875" style="2" customWidth="1"/>
    <col min="2825" max="2825" width="0" style="2" hidden="1" customWidth="1"/>
    <col min="2826" max="2826" width="11.42578125" style="2" customWidth="1"/>
    <col min="2827" max="2835" width="0" style="2" hidden="1" customWidth="1"/>
    <col min="2836" max="3072" width="11.42578125" style="2"/>
    <col min="3073" max="3073" width="25" style="2" customWidth="1"/>
    <col min="3074" max="3074" width="39.85546875" style="2" customWidth="1"/>
    <col min="3075" max="3075" width="15.42578125" style="2" customWidth="1"/>
    <col min="3076" max="3076" width="17" style="2" customWidth="1"/>
    <col min="3077" max="3077" width="0" style="2" hidden="1" customWidth="1"/>
    <col min="3078" max="3078" width="4.85546875" style="2" customWidth="1"/>
    <col min="3079" max="3079" width="13.85546875" style="2" customWidth="1"/>
    <col min="3080" max="3080" width="16.85546875" style="2" customWidth="1"/>
    <col min="3081" max="3081" width="0" style="2" hidden="1" customWidth="1"/>
    <col min="3082" max="3082" width="11.42578125" style="2" customWidth="1"/>
    <col min="3083" max="3091" width="0" style="2" hidden="1" customWidth="1"/>
    <col min="3092" max="3328" width="11.42578125" style="2"/>
    <col min="3329" max="3329" width="25" style="2" customWidth="1"/>
    <col min="3330" max="3330" width="39.85546875" style="2" customWidth="1"/>
    <col min="3331" max="3331" width="15.42578125" style="2" customWidth="1"/>
    <col min="3332" max="3332" width="17" style="2" customWidth="1"/>
    <col min="3333" max="3333" width="0" style="2" hidden="1" customWidth="1"/>
    <col min="3334" max="3334" width="4.85546875" style="2" customWidth="1"/>
    <col min="3335" max="3335" width="13.85546875" style="2" customWidth="1"/>
    <col min="3336" max="3336" width="16.85546875" style="2" customWidth="1"/>
    <col min="3337" max="3337" width="0" style="2" hidden="1" customWidth="1"/>
    <col min="3338" max="3338" width="11.42578125" style="2" customWidth="1"/>
    <col min="3339" max="3347" width="0" style="2" hidden="1" customWidth="1"/>
    <col min="3348" max="3584" width="11.42578125" style="2"/>
    <col min="3585" max="3585" width="25" style="2" customWidth="1"/>
    <col min="3586" max="3586" width="39.85546875" style="2" customWidth="1"/>
    <col min="3587" max="3587" width="15.42578125" style="2" customWidth="1"/>
    <col min="3588" max="3588" width="17" style="2" customWidth="1"/>
    <col min="3589" max="3589" width="0" style="2" hidden="1" customWidth="1"/>
    <col min="3590" max="3590" width="4.85546875" style="2" customWidth="1"/>
    <col min="3591" max="3591" width="13.85546875" style="2" customWidth="1"/>
    <col min="3592" max="3592" width="16.85546875" style="2" customWidth="1"/>
    <col min="3593" max="3593" width="0" style="2" hidden="1" customWidth="1"/>
    <col min="3594" max="3594" width="11.42578125" style="2" customWidth="1"/>
    <col min="3595" max="3603" width="0" style="2" hidden="1" customWidth="1"/>
    <col min="3604" max="3840" width="11.42578125" style="2"/>
    <col min="3841" max="3841" width="25" style="2" customWidth="1"/>
    <col min="3842" max="3842" width="39.85546875" style="2" customWidth="1"/>
    <col min="3843" max="3843" width="15.42578125" style="2" customWidth="1"/>
    <col min="3844" max="3844" width="17" style="2" customWidth="1"/>
    <col min="3845" max="3845" width="0" style="2" hidden="1" customWidth="1"/>
    <col min="3846" max="3846" width="4.85546875" style="2" customWidth="1"/>
    <col min="3847" max="3847" width="13.85546875" style="2" customWidth="1"/>
    <col min="3848" max="3848" width="16.85546875" style="2" customWidth="1"/>
    <col min="3849" max="3849" width="0" style="2" hidden="1" customWidth="1"/>
    <col min="3850" max="3850" width="11.42578125" style="2" customWidth="1"/>
    <col min="3851" max="3859" width="0" style="2" hidden="1" customWidth="1"/>
    <col min="3860" max="4096" width="11.42578125" style="2"/>
    <col min="4097" max="4097" width="25" style="2" customWidth="1"/>
    <col min="4098" max="4098" width="39.85546875" style="2" customWidth="1"/>
    <col min="4099" max="4099" width="15.42578125" style="2" customWidth="1"/>
    <col min="4100" max="4100" width="17" style="2" customWidth="1"/>
    <col min="4101" max="4101" width="0" style="2" hidden="1" customWidth="1"/>
    <col min="4102" max="4102" width="4.85546875" style="2" customWidth="1"/>
    <col min="4103" max="4103" width="13.85546875" style="2" customWidth="1"/>
    <col min="4104" max="4104" width="16.85546875" style="2" customWidth="1"/>
    <col min="4105" max="4105" width="0" style="2" hidden="1" customWidth="1"/>
    <col min="4106" max="4106" width="11.42578125" style="2" customWidth="1"/>
    <col min="4107" max="4115" width="0" style="2" hidden="1" customWidth="1"/>
    <col min="4116" max="4352" width="11.42578125" style="2"/>
    <col min="4353" max="4353" width="25" style="2" customWidth="1"/>
    <col min="4354" max="4354" width="39.85546875" style="2" customWidth="1"/>
    <col min="4355" max="4355" width="15.42578125" style="2" customWidth="1"/>
    <col min="4356" max="4356" width="17" style="2" customWidth="1"/>
    <col min="4357" max="4357" width="0" style="2" hidden="1" customWidth="1"/>
    <col min="4358" max="4358" width="4.85546875" style="2" customWidth="1"/>
    <col min="4359" max="4359" width="13.85546875" style="2" customWidth="1"/>
    <col min="4360" max="4360" width="16.85546875" style="2" customWidth="1"/>
    <col min="4361" max="4361" width="0" style="2" hidden="1" customWidth="1"/>
    <col min="4362" max="4362" width="11.42578125" style="2" customWidth="1"/>
    <col min="4363" max="4371" width="0" style="2" hidden="1" customWidth="1"/>
    <col min="4372" max="4608" width="11.42578125" style="2"/>
    <col min="4609" max="4609" width="25" style="2" customWidth="1"/>
    <col min="4610" max="4610" width="39.85546875" style="2" customWidth="1"/>
    <col min="4611" max="4611" width="15.42578125" style="2" customWidth="1"/>
    <col min="4612" max="4612" width="17" style="2" customWidth="1"/>
    <col min="4613" max="4613" width="0" style="2" hidden="1" customWidth="1"/>
    <col min="4614" max="4614" width="4.85546875" style="2" customWidth="1"/>
    <col min="4615" max="4615" width="13.85546875" style="2" customWidth="1"/>
    <col min="4616" max="4616" width="16.85546875" style="2" customWidth="1"/>
    <col min="4617" max="4617" width="0" style="2" hidden="1" customWidth="1"/>
    <col min="4618" max="4618" width="11.42578125" style="2" customWidth="1"/>
    <col min="4619" max="4627" width="0" style="2" hidden="1" customWidth="1"/>
    <col min="4628" max="4864" width="11.42578125" style="2"/>
    <col min="4865" max="4865" width="25" style="2" customWidth="1"/>
    <col min="4866" max="4866" width="39.85546875" style="2" customWidth="1"/>
    <col min="4867" max="4867" width="15.42578125" style="2" customWidth="1"/>
    <col min="4868" max="4868" width="17" style="2" customWidth="1"/>
    <col min="4869" max="4869" width="0" style="2" hidden="1" customWidth="1"/>
    <col min="4870" max="4870" width="4.85546875" style="2" customWidth="1"/>
    <col min="4871" max="4871" width="13.85546875" style="2" customWidth="1"/>
    <col min="4872" max="4872" width="16.85546875" style="2" customWidth="1"/>
    <col min="4873" max="4873" width="0" style="2" hidden="1" customWidth="1"/>
    <col min="4874" max="4874" width="11.42578125" style="2" customWidth="1"/>
    <col min="4875" max="4883" width="0" style="2" hidden="1" customWidth="1"/>
    <col min="4884" max="5120" width="11.42578125" style="2"/>
    <col min="5121" max="5121" width="25" style="2" customWidth="1"/>
    <col min="5122" max="5122" width="39.85546875" style="2" customWidth="1"/>
    <col min="5123" max="5123" width="15.42578125" style="2" customWidth="1"/>
    <col min="5124" max="5124" width="17" style="2" customWidth="1"/>
    <col min="5125" max="5125" width="0" style="2" hidden="1" customWidth="1"/>
    <col min="5126" max="5126" width="4.85546875" style="2" customWidth="1"/>
    <col min="5127" max="5127" width="13.85546875" style="2" customWidth="1"/>
    <col min="5128" max="5128" width="16.85546875" style="2" customWidth="1"/>
    <col min="5129" max="5129" width="0" style="2" hidden="1" customWidth="1"/>
    <col min="5130" max="5130" width="11.42578125" style="2" customWidth="1"/>
    <col min="5131" max="5139" width="0" style="2" hidden="1" customWidth="1"/>
    <col min="5140" max="5376" width="11.42578125" style="2"/>
    <col min="5377" max="5377" width="25" style="2" customWidth="1"/>
    <col min="5378" max="5378" width="39.85546875" style="2" customWidth="1"/>
    <col min="5379" max="5379" width="15.42578125" style="2" customWidth="1"/>
    <col min="5380" max="5380" width="17" style="2" customWidth="1"/>
    <col min="5381" max="5381" width="0" style="2" hidden="1" customWidth="1"/>
    <col min="5382" max="5382" width="4.85546875" style="2" customWidth="1"/>
    <col min="5383" max="5383" width="13.85546875" style="2" customWidth="1"/>
    <col min="5384" max="5384" width="16.85546875" style="2" customWidth="1"/>
    <col min="5385" max="5385" width="0" style="2" hidden="1" customWidth="1"/>
    <col min="5386" max="5386" width="11.42578125" style="2" customWidth="1"/>
    <col min="5387" max="5395" width="0" style="2" hidden="1" customWidth="1"/>
    <col min="5396" max="5632" width="11.42578125" style="2"/>
    <col min="5633" max="5633" width="25" style="2" customWidth="1"/>
    <col min="5634" max="5634" width="39.85546875" style="2" customWidth="1"/>
    <col min="5635" max="5635" width="15.42578125" style="2" customWidth="1"/>
    <col min="5636" max="5636" width="17" style="2" customWidth="1"/>
    <col min="5637" max="5637" width="0" style="2" hidden="1" customWidth="1"/>
    <col min="5638" max="5638" width="4.85546875" style="2" customWidth="1"/>
    <col min="5639" max="5639" width="13.85546875" style="2" customWidth="1"/>
    <col min="5640" max="5640" width="16.85546875" style="2" customWidth="1"/>
    <col min="5641" max="5641" width="0" style="2" hidden="1" customWidth="1"/>
    <col min="5642" max="5642" width="11.42578125" style="2" customWidth="1"/>
    <col min="5643" max="5651" width="0" style="2" hidden="1" customWidth="1"/>
    <col min="5652" max="5888" width="11.42578125" style="2"/>
    <col min="5889" max="5889" width="25" style="2" customWidth="1"/>
    <col min="5890" max="5890" width="39.85546875" style="2" customWidth="1"/>
    <col min="5891" max="5891" width="15.42578125" style="2" customWidth="1"/>
    <col min="5892" max="5892" width="17" style="2" customWidth="1"/>
    <col min="5893" max="5893" width="0" style="2" hidden="1" customWidth="1"/>
    <col min="5894" max="5894" width="4.85546875" style="2" customWidth="1"/>
    <col min="5895" max="5895" width="13.85546875" style="2" customWidth="1"/>
    <col min="5896" max="5896" width="16.85546875" style="2" customWidth="1"/>
    <col min="5897" max="5897" width="0" style="2" hidden="1" customWidth="1"/>
    <col min="5898" max="5898" width="11.42578125" style="2" customWidth="1"/>
    <col min="5899" max="5907" width="0" style="2" hidden="1" customWidth="1"/>
    <col min="5908" max="6144" width="11.42578125" style="2"/>
    <col min="6145" max="6145" width="25" style="2" customWidth="1"/>
    <col min="6146" max="6146" width="39.85546875" style="2" customWidth="1"/>
    <col min="6147" max="6147" width="15.42578125" style="2" customWidth="1"/>
    <col min="6148" max="6148" width="17" style="2" customWidth="1"/>
    <col min="6149" max="6149" width="0" style="2" hidden="1" customWidth="1"/>
    <col min="6150" max="6150" width="4.85546875" style="2" customWidth="1"/>
    <col min="6151" max="6151" width="13.85546875" style="2" customWidth="1"/>
    <col min="6152" max="6152" width="16.85546875" style="2" customWidth="1"/>
    <col min="6153" max="6153" width="0" style="2" hidden="1" customWidth="1"/>
    <col min="6154" max="6154" width="11.42578125" style="2" customWidth="1"/>
    <col min="6155" max="6163" width="0" style="2" hidden="1" customWidth="1"/>
    <col min="6164" max="6400" width="11.42578125" style="2"/>
    <col min="6401" max="6401" width="25" style="2" customWidth="1"/>
    <col min="6402" max="6402" width="39.85546875" style="2" customWidth="1"/>
    <col min="6403" max="6403" width="15.42578125" style="2" customWidth="1"/>
    <col min="6404" max="6404" width="17" style="2" customWidth="1"/>
    <col min="6405" max="6405" width="0" style="2" hidden="1" customWidth="1"/>
    <col min="6406" max="6406" width="4.85546875" style="2" customWidth="1"/>
    <col min="6407" max="6407" width="13.85546875" style="2" customWidth="1"/>
    <col min="6408" max="6408" width="16.85546875" style="2" customWidth="1"/>
    <col min="6409" max="6409" width="0" style="2" hidden="1" customWidth="1"/>
    <col min="6410" max="6410" width="11.42578125" style="2" customWidth="1"/>
    <col min="6411" max="6419" width="0" style="2" hidden="1" customWidth="1"/>
    <col min="6420" max="6656" width="11.42578125" style="2"/>
    <col min="6657" max="6657" width="25" style="2" customWidth="1"/>
    <col min="6658" max="6658" width="39.85546875" style="2" customWidth="1"/>
    <col min="6659" max="6659" width="15.42578125" style="2" customWidth="1"/>
    <col min="6660" max="6660" width="17" style="2" customWidth="1"/>
    <col min="6661" max="6661" width="0" style="2" hidden="1" customWidth="1"/>
    <col min="6662" max="6662" width="4.85546875" style="2" customWidth="1"/>
    <col min="6663" max="6663" width="13.85546875" style="2" customWidth="1"/>
    <col min="6664" max="6664" width="16.85546875" style="2" customWidth="1"/>
    <col min="6665" max="6665" width="0" style="2" hidden="1" customWidth="1"/>
    <col min="6666" max="6666" width="11.42578125" style="2" customWidth="1"/>
    <col min="6667" max="6675" width="0" style="2" hidden="1" customWidth="1"/>
    <col min="6676" max="6912" width="11.42578125" style="2"/>
    <col min="6913" max="6913" width="25" style="2" customWidth="1"/>
    <col min="6914" max="6914" width="39.85546875" style="2" customWidth="1"/>
    <col min="6915" max="6915" width="15.42578125" style="2" customWidth="1"/>
    <col min="6916" max="6916" width="17" style="2" customWidth="1"/>
    <col min="6917" max="6917" width="0" style="2" hidden="1" customWidth="1"/>
    <col min="6918" max="6918" width="4.85546875" style="2" customWidth="1"/>
    <col min="6919" max="6919" width="13.85546875" style="2" customWidth="1"/>
    <col min="6920" max="6920" width="16.85546875" style="2" customWidth="1"/>
    <col min="6921" max="6921" width="0" style="2" hidden="1" customWidth="1"/>
    <col min="6922" max="6922" width="11.42578125" style="2" customWidth="1"/>
    <col min="6923" max="6931" width="0" style="2" hidden="1" customWidth="1"/>
    <col min="6932" max="7168" width="11.42578125" style="2"/>
    <col min="7169" max="7169" width="25" style="2" customWidth="1"/>
    <col min="7170" max="7170" width="39.85546875" style="2" customWidth="1"/>
    <col min="7171" max="7171" width="15.42578125" style="2" customWidth="1"/>
    <col min="7172" max="7172" width="17" style="2" customWidth="1"/>
    <col min="7173" max="7173" width="0" style="2" hidden="1" customWidth="1"/>
    <col min="7174" max="7174" width="4.85546875" style="2" customWidth="1"/>
    <col min="7175" max="7175" width="13.85546875" style="2" customWidth="1"/>
    <col min="7176" max="7176" width="16.85546875" style="2" customWidth="1"/>
    <col min="7177" max="7177" width="0" style="2" hidden="1" customWidth="1"/>
    <col min="7178" max="7178" width="11.42578125" style="2" customWidth="1"/>
    <col min="7179" max="7187" width="0" style="2" hidden="1" customWidth="1"/>
    <col min="7188" max="7424" width="11.42578125" style="2"/>
    <col min="7425" max="7425" width="25" style="2" customWidth="1"/>
    <col min="7426" max="7426" width="39.85546875" style="2" customWidth="1"/>
    <col min="7427" max="7427" width="15.42578125" style="2" customWidth="1"/>
    <col min="7428" max="7428" width="17" style="2" customWidth="1"/>
    <col min="7429" max="7429" width="0" style="2" hidden="1" customWidth="1"/>
    <col min="7430" max="7430" width="4.85546875" style="2" customWidth="1"/>
    <col min="7431" max="7431" width="13.85546875" style="2" customWidth="1"/>
    <col min="7432" max="7432" width="16.85546875" style="2" customWidth="1"/>
    <col min="7433" max="7433" width="0" style="2" hidden="1" customWidth="1"/>
    <col min="7434" max="7434" width="11.42578125" style="2" customWidth="1"/>
    <col min="7435" max="7443" width="0" style="2" hidden="1" customWidth="1"/>
    <col min="7444" max="7680" width="11.42578125" style="2"/>
    <col min="7681" max="7681" width="25" style="2" customWidth="1"/>
    <col min="7682" max="7682" width="39.85546875" style="2" customWidth="1"/>
    <col min="7683" max="7683" width="15.42578125" style="2" customWidth="1"/>
    <col min="7684" max="7684" width="17" style="2" customWidth="1"/>
    <col min="7685" max="7685" width="0" style="2" hidden="1" customWidth="1"/>
    <col min="7686" max="7686" width="4.85546875" style="2" customWidth="1"/>
    <col min="7687" max="7687" width="13.85546875" style="2" customWidth="1"/>
    <col min="7688" max="7688" width="16.85546875" style="2" customWidth="1"/>
    <col min="7689" max="7689" width="0" style="2" hidden="1" customWidth="1"/>
    <col min="7690" max="7690" width="11.42578125" style="2" customWidth="1"/>
    <col min="7691" max="7699" width="0" style="2" hidden="1" customWidth="1"/>
    <col min="7700" max="7936" width="11.42578125" style="2"/>
    <col min="7937" max="7937" width="25" style="2" customWidth="1"/>
    <col min="7938" max="7938" width="39.85546875" style="2" customWidth="1"/>
    <col min="7939" max="7939" width="15.42578125" style="2" customWidth="1"/>
    <col min="7940" max="7940" width="17" style="2" customWidth="1"/>
    <col min="7941" max="7941" width="0" style="2" hidden="1" customWidth="1"/>
    <col min="7942" max="7942" width="4.85546875" style="2" customWidth="1"/>
    <col min="7943" max="7943" width="13.85546875" style="2" customWidth="1"/>
    <col min="7944" max="7944" width="16.85546875" style="2" customWidth="1"/>
    <col min="7945" max="7945" width="0" style="2" hidden="1" customWidth="1"/>
    <col min="7946" max="7946" width="11.42578125" style="2" customWidth="1"/>
    <col min="7947" max="7955" width="0" style="2" hidden="1" customWidth="1"/>
    <col min="7956" max="8192" width="11.42578125" style="2"/>
    <col min="8193" max="8193" width="25" style="2" customWidth="1"/>
    <col min="8194" max="8194" width="39.85546875" style="2" customWidth="1"/>
    <col min="8195" max="8195" width="15.42578125" style="2" customWidth="1"/>
    <col min="8196" max="8196" width="17" style="2" customWidth="1"/>
    <col min="8197" max="8197" width="0" style="2" hidden="1" customWidth="1"/>
    <col min="8198" max="8198" width="4.85546875" style="2" customWidth="1"/>
    <col min="8199" max="8199" width="13.85546875" style="2" customWidth="1"/>
    <col min="8200" max="8200" width="16.85546875" style="2" customWidth="1"/>
    <col min="8201" max="8201" width="0" style="2" hidden="1" customWidth="1"/>
    <col min="8202" max="8202" width="11.42578125" style="2" customWidth="1"/>
    <col min="8203" max="8211" width="0" style="2" hidden="1" customWidth="1"/>
    <col min="8212" max="8448" width="11.42578125" style="2"/>
    <col min="8449" max="8449" width="25" style="2" customWidth="1"/>
    <col min="8450" max="8450" width="39.85546875" style="2" customWidth="1"/>
    <col min="8451" max="8451" width="15.42578125" style="2" customWidth="1"/>
    <col min="8452" max="8452" width="17" style="2" customWidth="1"/>
    <col min="8453" max="8453" width="0" style="2" hidden="1" customWidth="1"/>
    <col min="8454" max="8454" width="4.85546875" style="2" customWidth="1"/>
    <col min="8455" max="8455" width="13.85546875" style="2" customWidth="1"/>
    <col min="8456" max="8456" width="16.85546875" style="2" customWidth="1"/>
    <col min="8457" max="8457" width="0" style="2" hidden="1" customWidth="1"/>
    <col min="8458" max="8458" width="11.42578125" style="2" customWidth="1"/>
    <col min="8459" max="8467" width="0" style="2" hidden="1" customWidth="1"/>
    <col min="8468" max="8704" width="11.42578125" style="2"/>
    <col min="8705" max="8705" width="25" style="2" customWidth="1"/>
    <col min="8706" max="8706" width="39.85546875" style="2" customWidth="1"/>
    <col min="8707" max="8707" width="15.42578125" style="2" customWidth="1"/>
    <col min="8708" max="8708" width="17" style="2" customWidth="1"/>
    <col min="8709" max="8709" width="0" style="2" hidden="1" customWidth="1"/>
    <col min="8710" max="8710" width="4.85546875" style="2" customWidth="1"/>
    <col min="8711" max="8711" width="13.85546875" style="2" customWidth="1"/>
    <col min="8712" max="8712" width="16.85546875" style="2" customWidth="1"/>
    <col min="8713" max="8713" width="0" style="2" hidden="1" customWidth="1"/>
    <col min="8714" max="8714" width="11.42578125" style="2" customWidth="1"/>
    <col min="8715" max="8723" width="0" style="2" hidden="1" customWidth="1"/>
    <col min="8724" max="8960" width="11.42578125" style="2"/>
    <col min="8961" max="8961" width="25" style="2" customWidth="1"/>
    <col min="8962" max="8962" width="39.85546875" style="2" customWidth="1"/>
    <col min="8963" max="8963" width="15.42578125" style="2" customWidth="1"/>
    <col min="8964" max="8964" width="17" style="2" customWidth="1"/>
    <col min="8965" max="8965" width="0" style="2" hidden="1" customWidth="1"/>
    <col min="8966" max="8966" width="4.85546875" style="2" customWidth="1"/>
    <col min="8967" max="8967" width="13.85546875" style="2" customWidth="1"/>
    <col min="8968" max="8968" width="16.85546875" style="2" customWidth="1"/>
    <col min="8969" max="8969" width="0" style="2" hidden="1" customWidth="1"/>
    <col min="8970" max="8970" width="11.42578125" style="2" customWidth="1"/>
    <col min="8971" max="8979" width="0" style="2" hidden="1" customWidth="1"/>
    <col min="8980" max="9216" width="11.42578125" style="2"/>
    <col min="9217" max="9217" width="25" style="2" customWidth="1"/>
    <col min="9218" max="9218" width="39.85546875" style="2" customWidth="1"/>
    <col min="9219" max="9219" width="15.42578125" style="2" customWidth="1"/>
    <col min="9220" max="9220" width="17" style="2" customWidth="1"/>
    <col min="9221" max="9221" width="0" style="2" hidden="1" customWidth="1"/>
    <col min="9222" max="9222" width="4.85546875" style="2" customWidth="1"/>
    <col min="9223" max="9223" width="13.85546875" style="2" customWidth="1"/>
    <col min="9224" max="9224" width="16.85546875" style="2" customWidth="1"/>
    <col min="9225" max="9225" width="0" style="2" hidden="1" customWidth="1"/>
    <col min="9226" max="9226" width="11.42578125" style="2" customWidth="1"/>
    <col min="9227" max="9235" width="0" style="2" hidden="1" customWidth="1"/>
    <col min="9236" max="9472" width="11.42578125" style="2"/>
    <col min="9473" max="9473" width="25" style="2" customWidth="1"/>
    <col min="9474" max="9474" width="39.85546875" style="2" customWidth="1"/>
    <col min="9475" max="9475" width="15.42578125" style="2" customWidth="1"/>
    <col min="9476" max="9476" width="17" style="2" customWidth="1"/>
    <col min="9477" max="9477" width="0" style="2" hidden="1" customWidth="1"/>
    <col min="9478" max="9478" width="4.85546875" style="2" customWidth="1"/>
    <col min="9479" max="9479" width="13.85546875" style="2" customWidth="1"/>
    <col min="9480" max="9480" width="16.85546875" style="2" customWidth="1"/>
    <col min="9481" max="9481" width="0" style="2" hidden="1" customWidth="1"/>
    <col min="9482" max="9482" width="11.42578125" style="2" customWidth="1"/>
    <col min="9483" max="9491" width="0" style="2" hidden="1" customWidth="1"/>
    <col min="9492" max="9728" width="11.42578125" style="2"/>
    <col min="9729" max="9729" width="25" style="2" customWidth="1"/>
    <col min="9730" max="9730" width="39.85546875" style="2" customWidth="1"/>
    <col min="9731" max="9731" width="15.42578125" style="2" customWidth="1"/>
    <col min="9732" max="9732" width="17" style="2" customWidth="1"/>
    <col min="9733" max="9733" width="0" style="2" hidden="1" customWidth="1"/>
    <col min="9734" max="9734" width="4.85546875" style="2" customWidth="1"/>
    <col min="9735" max="9735" width="13.85546875" style="2" customWidth="1"/>
    <col min="9736" max="9736" width="16.85546875" style="2" customWidth="1"/>
    <col min="9737" max="9737" width="0" style="2" hidden="1" customWidth="1"/>
    <col min="9738" max="9738" width="11.42578125" style="2" customWidth="1"/>
    <col min="9739" max="9747" width="0" style="2" hidden="1" customWidth="1"/>
    <col min="9748" max="9984" width="11.42578125" style="2"/>
    <col min="9985" max="9985" width="25" style="2" customWidth="1"/>
    <col min="9986" max="9986" width="39.85546875" style="2" customWidth="1"/>
    <col min="9987" max="9987" width="15.42578125" style="2" customWidth="1"/>
    <col min="9988" max="9988" width="17" style="2" customWidth="1"/>
    <col min="9989" max="9989" width="0" style="2" hidden="1" customWidth="1"/>
    <col min="9990" max="9990" width="4.85546875" style="2" customWidth="1"/>
    <col min="9991" max="9991" width="13.85546875" style="2" customWidth="1"/>
    <col min="9992" max="9992" width="16.85546875" style="2" customWidth="1"/>
    <col min="9993" max="9993" width="0" style="2" hidden="1" customWidth="1"/>
    <col min="9994" max="9994" width="11.42578125" style="2" customWidth="1"/>
    <col min="9995" max="10003" width="0" style="2" hidden="1" customWidth="1"/>
    <col min="10004" max="10240" width="11.42578125" style="2"/>
    <col min="10241" max="10241" width="25" style="2" customWidth="1"/>
    <col min="10242" max="10242" width="39.85546875" style="2" customWidth="1"/>
    <col min="10243" max="10243" width="15.42578125" style="2" customWidth="1"/>
    <col min="10244" max="10244" width="17" style="2" customWidth="1"/>
    <col min="10245" max="10245" width="0" style="2" hidden="1" customWidth="1"/>
    <col min="10246" max="10246" width="4.85546875" style="2" customWidth="1"/>
    <col min="10247" max="10247" width="13.85546875" style="2" customWidth="1"/>
    <col min="10248" max="10248" width="16.85546875" style="2" customWidth="1"/>
    <col min="10249" max="10249" width="0" style="2" hidden="1" customWidth="1"/>
    <col min="10250" max="10250" width="11.42578125" style="2" customWidth="1"/>
    <col min="10251" max="10259" width="0" style="2" hidden="1" customWidth="1"/>
    <col min="10260" max="10496" width="11.42578125" style="2"/>
    <col min="10497" max="10497" width="25" style="2" customWidth="1"/>
    <col min="10498" max="10498" width="39.85546875" style="2" customWidth="1"/>
    <col min="10499" max="10499" width="15.42578125" style="2" customWidth="1"/>
    <col min="10500" max="10500" width="17" style="2" customWidth="1"/>
    <col min="10501" max="10501" width="0" style="2" hidden="1" customWidth="1"/>
    <col min="10502" max="10502" width="4.85546875" style="2" customWidth="1"/>
    <col min="10503" max="10503" width="13.85546875" style="2" customWidth="1"/>
    <col min="10504" max="10504" width="16.85546875" style="2" customWidth="1"/>
    <col min="10505" max="10505" width="0" style="2" hidden="1" customWidth="1"/>
    <col min="10506" max="10506" width="11.42578125" style="2" customWidth="1"/>
    <col min="10507" max="10515" width="0" style="2" hidden="1" customWidth="1"/>
    <col min="10516" max="10752" width="11.42578125" style="2"/>
    <col min="10753" max="10753" width="25" style="2" customWidth="1"/>
    <col min="10754" max="10754" width="39.85546875" style="2" customWidth="1"/>
    <col min="10755" max="10755" width="15.42578125" style="2" customWidth="1"/>
    <col min="10756" max="10756" width="17" style="2" customWidth="1"/>
    <col min="10757" max="10757" width="0" style="2" hidden="1" customWidth="1"/>
    <col min="10758" max="10758" width="4.85546875" style="2" customWidth="1"/>
    <col min="10759" max="10759" width="13.85546875" style="2" customWidth="1"/>
    <col min="10760" max="10760" width="16.85546875" style="2" customWidth="1"/>
    <col min="10761" max="10761" width="0" style="2" hidden="1" customWidth="1"/>
    <col min="10762" max="10762" width="11.42578125" style="2" customWidth="1"/>
    <col min="10763" max="10771" width="0" style="2" hidden="1" customWidth="1"/>
    <col min="10772" max="11008" width="11.42578125" style="2"/>
    <col min="11009" max="11009" width="25" style="2" customWidth="1"/>
    <col min="11010" max="11010" width="39.85546875" style="2" customWidth="1"/>
    <col min="11011" max="11011" width="15.42578125" style="2" customWidth="1"/>
    <col min="11012" max="11012" width="17" style="2" customWidth="1"/>
    <col min="11013" max="11013" width="0" style="2" hidden="1" customWidth="1"/>
    <col min="11014" max="11014" width="4.85546875" style="2" customWidth="1"/>
    <col min="11015" max="11015" width="13.85546875" style="2" customWidth="1"/>
    <col min="11016" max="11016" width="16.85546875" style="2" customWidth="1"/>
    <col min="11017" max="11017" width="0" style="2" hidden="1" customWidth="1"/>
    <col min="11018" max="11018" width="11.42578125" style="2" customWidth="1"/>
    <col min="11019" max="11027" width="0" style="2" hidden="1" customWidth="1"/>
    <col min="11028" max="11264" width="11.42578125" style="2"/>
    <col min="11265" max="11265" width="25" style="2" customWidth="1"/>
    <col min="11266" max="11266" width="39.85546875" style="2" customWidth="1"/>
    <col min="11267" max="11267" width="15.42578125" style="2" customWidth="1"/>
    <col min="11268" max="11268" width="17" style="2" customWidth="1"/>
    <col min="11269" max="11269" width="0" style="2" hidden="1" customWidth="1"/>
    <col min="11270" max="11270" width="4.85546875" style="2" customWidth="1"/>
    <col min="11271" max="11271" width="13.85546875" style="2" customWidth="1"/>
    <col min="11272" max="11272" width="16.85546875" style="2" customWidth="1"/>
    <col min="11273" max="11273" width="0" style="2" hidden="1" customWidth="1"/>
    <col min="11274" max="11274" width="11.42578125" style="2" customWidth="1"/>
    <col min="11275" max="11283" width="0" style="2" hidden="1" customWidth="1"/>
    <col min="11284" max="11520" width="11.42578125" style="2"/>
    <col min="11521" max="11521" width="25" style="2" customWidth="1"/>
    <col min="11522" max="11522" width="39.85546875" style="2" customWidth="1"/>
    <col min="11523" max="11523" width="15.42578125" style="2" customWidth="1"/>
    <col min="11524" max="11524" width="17" style="2" customWidth="1"/>
    <col min="11525" max="11525" width="0" style="2" hidden="1" customWidth="1"/>
    <col min="11526" max="11526" width="4.85546875" style="2" customWidth="1"/>
    <col min="11527" max="11527" width="13.85546875" style="2" customWidth="1"/>
    <col min="11528" max="11528" width="16.85546875" style="2" customWidth="1"/>
    <col min="11529" max="11529" width="0" style="2" hidden="1" customWidth="1"/>
    <col min="11530" max="11530" width="11.42578125" style="2" customWidth="1"/>
    <col min="11531" max="11539" width="0" style="2" hidden="1" customWidth="1"/>
    <col min="11540" max="11776" width="11.42578125" style="2"/>
    <col min="11777" max="11777" width="25" style="2" customWidth="1"/>
    <col min="11778" max="11778" width="39.85546875" style="2" customWidth="1"/>
    <col min="11779" max="11779" width="15.42578125" style="2" customWidth="1"/>
    <col min="11780" max="11780" width="17" style="2" customWidth="1"/>
    <col min="11781" max="11781" width="0" style="2" hidden="1" customWidth="1"/>
    <col min="11782" max="11782" width="4.85546875" style="2" customWidth="1"/>
    <col min="11783" max="11783" width="13.85546875" style="2" customWidth="1"/>
    <col min="11784" max="11784" width="16.85546875" style="2" customWidth="1"/>
    <col min="11785" max="11785" width="0" style="2" hidden="1" customWidth="1"/>
    <col min="11786" max="11786" width="11.42578125" style="2" customWidth="1"/>
    <col min="11787" max="11795" width="0" style="2" hidden="1" customWidth="1"/>
    <col min="11796" max="12032" width="11.42578125" style="2"/>
    <col min="12033" max="12033" width="25" style="2" customWidth="1"/>
    <col min="12034" max="12034" width="39.85546875" style="2" customWidth="1"/>
    <col min="12035" max="12035" width="15.42578125" style="2" customWidth="1"/>
    <col min="12036" max="12036" width="17" style="2" customWidth="1"/>
    <col min="12037" max="12037" width="0" style="2" hidden="1" customWidth="1"/>
    <col min="12038" max="12038" width="4.85546875" style="2" customWidth="1"/>
    <col min="12039" max="12039" width="13.85546875" style="2" customWidth="1"/>
    <col min="12040" max="12040" width="16.85546875" style="2" customWidth="1"/>
    <col min="12041" max="12041" width="0" style="2" hidden="1" customWidth="1"/>
    <col min="12042" max="12042" width="11.42578125" style="2" customWidth="1"/>
    <col min="12043" max="12051" width="0" style="2" hidden="1" customWidth="1"/>
    <col min="12052" max="12288" width="11.42578125" style="2"/>
    <col min="12289" max="12289" width="25" style="2" customWidth="1"/>
    <col min="12290" max="12290" width="39.85546875" style="2" customWidth="1"/>
    <col min="12291" max="12291" width="15.42578125" style="2" customWidth="1"/>
    <col min="12292" max="12292" width="17" style="2" customWidth="1"/>
    <col min="12293" max="12293" width="0" style="2" hidden="1" customWidth="1"/>
    <col min="12294" max="12294" width="4.85546875" style="2" customWidth="1"/>
    <col min="12295" max="12295" width="13.85546875" style="2" customWidth="1"/>
    <col min="12296" max="12296" width="16.85546875" style="2" customWidth="1"/>
    <col min="12297" max="12297" width="0" style="2" hidden="1" customWidth="1"/>
    <col min="12298" max="12298" width="11.42578125" style="2" customWidth="1"/>
    <col min="12299" max="12307" width="0" style="2" hidden="1" customWidth="1"/>
    <col min="12308" max="12544" width="11.42578125" style="2"/>
    <col min="12545" max="12545" width="25" style="2" customWidth="1"/>
    <col min="12546" max="12546" width="39.85546875" style="2" customWidth="1"/>
    <col min="12547" max="12547" width="15.42578125" style="2" customWidth="1"/>
    <col min="12548" max="12548" width="17" style="2" customWidth="1"/>
    <col min="12549" max="12549" width="0" style="2" hidden="1" customWidth="1"/>
    <col min="12550" max="12550" width="4.85546875" style="2" customWidth="1"/>
    <col min="12551" max="12551" width="13.85546875" style="2" customWidth="1"/>
    <col min="12552" max="12552" width="16.85546875" style="2" customWidth="1"/>
    <col min="12553" max="12553" width="0" style="2" hidden="1" customWidth="1"/>
    <col min="12554" max="12554" width="11.42578125" style="2" customWidth="1"/>
    <col min="12555" max="12563" width="0" style="2" hidden="1" customWidth="1"/>
    <col min="12564" max="12800" width="11.42578125" style="2"/>
    <col min="12801" max="12801" width="25" style="2" customWidth="1"/>
    <col min="12802" max="12802" width="39.85546875" style="2" customWidth="1"/>
    <col min="12803" max="12803" width="15.42578125" style="2" customWidth="1"/>
    <col min="12804" max="12804" width="17" style="2" customWidth="1"/>
    <col min="12805" max="12805" width="0" style="2" hidden="1" customWidth="1"/>
    <col min="12806" max="12806" width="4.85546875" style="2" customWidth="1"/>
    <col min="12807" max="12807" width="13.85546875" style="2" customWidth="1"/>
    <col min="12808" max="12808" width="16.85546875" style="2" customWidth="1"/>
    <col min="12809" max="12809" width="0" style="2" hidden="1" customWidth="1"/>
    <col min="12810" max="12810" width="11.42578125" style="2" customWidth="1"/>
    <col min="12811" max="12819" width="0" style="2" hidden="1" customWidth="1"/>
    <col min="12820" max="13056" width="11.42578125" style="2"/>
    <col min="13057" max="13057" width="25" style="2" customWidth="1"/>
    <col min="13058" max="13058" width="39.85546875" style="2" customWidth="1"/>
    <col min="13059" max="13059" width="15.42578125" style="2" customWidth="1"/>
    <col min="13060" max="13060" width="17" style="2" customWidth="1"/>
    <col min="13061" max="13061" width="0" style="2" hidden="1" customWidth="1"/>
    <col min="13062" max="13062" width="4.85546875" style="2" customWidth="1"/>
    <col min="13063" max="13063" width="13.85546875" style="2" customWidth="1"/>
    <col min="13064" max="13064" width="16.85546875" style="2" customWidth="1"/>
    <col min="13065" max="13065" width="0" style="2" hidden="1" customWidth="1"/>
    <col min="13066" max="13066" width="11.42578125" style="2" customWidth="1"/>
    <col min="13067" max="13075" width="0" style="2" hidden="1" customWidth="1"/>
    <col min="13076" max="13312" width="11.42578125" style="2"/>
    <col min="13313" max="13313" width="25" style="2" customWidth="1"/>
    <col min="13314" max="13314" width="39.85546875" style="2" customWidth="1"/>
    <col min="13315" max="13315" width="15.42578125" style="2" customWidth="1"/>
    <col min="13316" max="13316" width="17" style="2" customWidth="1"/>
    <col min="13317" max="13317" width="0" style="2" hidden="1" customWidth="1"/>
    <col min="13318" max="13318" width="4.85546875" style="2" customWidth="1"/>
    <col min="13319" max="13319" width="13.85546875" style="2" customWidth="1"/>
    <col min="13320" max="13320" width="16.85546875" style="2" customWidth="1"/>
    <col min="13321" max="13321" width="0" style="2" hidden="1" customWidth="1"/>
    <col min="13322" max="13322" width="11.42578125" style="2" customWidth="1"/>
    <col min="13323" max="13331" width="0" style="2" hidden="1" customWidth="1"/>
    <col min="13332" max="13568" width="11.42578125" style="2"/>
    <col min="13569" max="13569" width="25" style="2" customWidth="1"/>
    <col min="13570" max="13570" width="39.85546875" style="2" customWidth="1"/>
    <col min="13571" max="13571" width="15.42578125" style="2" customWidth="1"/>
    <col min="13572" max="13572" width="17" style="2" customWidth="1"/>
    <col min="13573" max="13573" width="0" style="2" hidden="1" customWidth="1"/>
    <col min="13574" max="13574" width="4.85546875" style="2" customWidth="1"/>
    <col min="13575" max="13575" width="13.85546875" style="2" customWidth="1"/>
    <col min="13576" max="13576" width="16.85546875" style="2" customWidth="1"/>
    <col min="13577" max="13577" width="0" style="2" hidden="1" customWidth="1"/>
    <col min="13578" max="13578" width="11.42578125" style="2" customWidth="1"/>
    <col min="13579" max="13587" width="0" style="2" hidden="1" customWidth="1"/>
    <col min="13588" max="13824" width="11.42578125" style="2"/>
    <col min="13825" max="13825" width="25" style="2" customWidth="1"/>
    <col min="13826" max="13826" width="39.85546875" style="2" customWidth="1"/>
    <col min="13827" max="13827" width="15.42578125" style="2" customWidth="1"/>
    <col min="13828" max="13828" width="17" style="2" customWidth="1"/>
    <col min="13829" max="13829" width="0" style="2" hidden="1" customWidth="1"/>
    <col min="13830" max="13830" width="4.85546875" style="2" customWidth="1"/>
    <col min="13831" max="13831" width="13.85546875" style="2" customWidth="1"/>
    <col min="13832" max="13832" width="16.85546875" style="2" customWidth="1"/>
    <col min="13833" max="13833" width="0" style="2" hidden="1" customWidth="1"/>
    <col min="13834" max="13834" width="11.42578125" style="2" customWidth="1"/>
    <col min="13835" max="13843" width="0" style="2" hidden="1" customWidth="1"/>
    <col min="13844" max="14080" width="11.42578125" style="2"/>
    <col min="14081" max="14081" width="25" style="2" customWidth="1"/>
    <col min="14082" max="14082" width="39.85546875" style="2" customWidth="1"/>
    <col min="14083" max="14083" width="15.42578125" style="2" customWidth="1"/>
    <col min="14084" max="14084" width="17" style="2" customWidth="1"/>
    <col min="14085" max="14085" width="0" style="2" hidden="1" customWidth="1"/>
    <col min="14086" max="14086" width="4.85546875" style="2" customWidth="1"/>
    <col min="14087" max="14087" width="13.85546875" style="2" customWidth="1"/>
    <col min="14088" max="14088" width="16.85546875" style="2" customWidth="1"/>
    <col min="14089" max="14089" width="0" style="2" hidden="1" customWidth="1"/>
    <col min="14090" max="14090" width="11.42578125" style="2" customWidth="1"/>
    <col min="14091" max="14099" width="0" style="2" hidden="1" customWidth="1"/>
    <col min="14100" max="14336" width="11.42578125" style="2"/>
    <col min="14337" max="14337" width="25" style="2" customWidth="1"/>
    <col min="14338" max="14338" width="39.85546875" style="2" customWidth="1"/>
    <col min="14339" max="14339" width="15.42578125" style="2" customWidth="1"/>
    <col min="14340" max="14340" width="17" style="2" customWidth="1"/>
    <col min="14341" max="14341" width="0" style="2" hidden="1" customWidth="1"/>
    <col min="14342" max="14342" width="4.85546875" style="2" customWidth="1"/>
    <col min="14343" max="14343" width="13.85546875" style="2" customWidth="1"/>
    <col min="14344" max="14344" width="16.85546875" style="2" customWidth="1"/>
    <col min="14345" max="14345" width="0" style="2" hidden="1" customWidth="1"/>
    <col min="14346" max="14346" width="11.42578125" style="2" customWidth="1"/>
    <col min="14347" max="14355" width="0" style="2" hidden="1" customWidth="1"/>
    <col min="14356" max="14592" width="11.42578125" style="2"/>
    <col min="14593" max="14593" width="25" style="2" customWidth="1"/>
    <col min="14594" max="14594" width="39.85546875" style="2" customWidth="1"/>
    <col min="14595" max="14595" width="15.42578125" style="2" customWidth="1"/>
    <col min="14596" max="14596" width="17" style="2" customWidth="1"/>
    <col min="14597" max="14597" width="0" style="2" hidden="1" customWidth="1"/>
    <col min="14598" max="14598" width="4.85546875" style="2" customWidth="1"/>
    <col min="14599" max="14599" width="13.85546875" style="2" customWidth="1"/>
    <col min="14600" max="14600" width="16.85546875" style="2" customWidth="1"/>
    <col min="14601" max="14601" width="0" style="2" hidden="1" customWidth="1"/>
    <col min="14602" max="14602" width="11.42578125" style="2" customWidth="1"/>
    <col min="14603" max="14611" width="0" style="2" hidden="1" customWidth="1"/>
    <col min="14612" max="14848" width="11.42578125" style="2"/>
    <col min="14849" max="14849" width="25" style="2" customWidth="1"/>
    <col min="14850" max="14850" width="39.85546875" style="2" customWidth="1"/>
    <col min="14851" max="14851" width="15.42578125" style="2" customWidth="1"/>
    <col min="14852" max="14852" width="17" style="2" customWidth="1"/>
    <col min="14853" max="14853" width="0" style="2" hidden="1" customWidth="1"/>
    <col min="14854" max="14854" width="4.85546875" style="2" customWidth="1"/>
    <col min="14855" max="14855" width="13.85546875" style="2" customWidth="1"/>
    <col min="14856" max="14856" width="16.85546875" style="2" customWidth="1"/>
    <col min="14857" max="14857" width="0" style="2" hidden="1" customWidth="1"/>
    <col min="14858" max="14858" width="11.42578125" style="2" customWidth="1"/>
    <col min="14859" max="14867" width="0" style="2" hidden="1" customWidth="1"/>
    <col min="14868" max="15104" width="11.42578125" style="2"/>
    <col min="15105" max="15105" width="25" style="2" customWidth="1"/>
    <col min="15106" max="15106" width="39.85546875" style="2" customWidth="1"/>
    <col min="15107" max="15107" width="15.42578125" style="2" customWidth="1"/>
    <col min="15108" max="15108" width="17" style="2" customWidth="1"/>
    <col min="15109" max="15109" width="0" style="2" hidden="1" customWidth="1"/>
    <col min="15110" max="15110" width="4.85546875" style="2" customWidth="1"/>
    <col min="15111" max="15111" width="13.85546875" style="2" customWidth="1"/>
    <col min="15112" max="15112" width="16.85546875" style="2" customWidth="1"/>
    <col min="15113" max="15113" width="0" style="2" hidden="1" customWidth="1"/>
    <col min="15114" max="15114" width="11.42578125" style="2" customWidth="1"/>
    <col min="15115" max="15123" width="0" style="2" hidden="1" customWidth="1"/>
    <col min="15124" max="15360" width="11.42578125" style="2"/>
    <col min="15361" max="15361" width="25" style="2" customWidth="1"/>
    <col min="15362" max="15362" width="39.85546875" style="2" customWidth="1"/>
    <col min="15363" max="15363" width="15.42578125" style="2" customWidth="1"/>
    <col min="15364" max="15364" width="17" style="2" customWidth="1"/>
    <col min="15365" max="15365" width="0" style="2" hidden="1" customWidth="1"/>
    <col min="15366" max="15366" width="4.85546875" style="2" customWidth="1"/>
    <col min="15367" max="15367" width="13.85546875" style="2" customWidth="1"/>
    <col min="15368" max="15368" width="16.85546875" style="2" customWidth="1"/>
    <col min="15369" max="15369" width="0" style="2" hidden="1" customWidth="1"/>
    <col min="15370" max="15370" width="11.42578125" style="2" customWidth="1"/>
    <col min="15371" max="15379" width="0" style="2" hidden="1" customWidth="1"/>
    <col min="15380" max="15616" width="11.42578125" style="2"/>
    <col min="15617" max="15617" width="25" style="2" customWidth="1"/>
    <col min="15618" max="15618" width="39.85546875" style="2" customWidth="1"/>
    <col min="15619" max="15619" width="15.42578125" style="2" customWidth="1"/>
    <col min="15620" max="15620" width="17" style="2" customWidth="1"/>
    <col min="15621" max="15621" width="0" style="2" hidden="1" customWidth="1"/>
    <col min="15622" max="15622" width="4.85546875" style="2" customWidth="1"/>
    <col min="15623" max="15623" width="13.85546875" style="2" customWidth="1"/>
    <col min="15624" max="15624" width="16.85546875" style="2" customWidth="1"/>
    <col min="15625" max="15625" width="0" style="2" hidden="1" customWidth="1"/>
    <col min="15626" max="15626" width="11.42578125" style="2" customWidth="1"/>
    <col min="15627" max="15635" width="0" style="2" hidden="1" customWidth="1"/>
    <col min="15636" max="15872" width="11.42578125" style="2"/>
    <col min="15873" max="15873" width="25" style="2" customWidth="1"/>
    <col min="15874" max="15874" width="39.85546875" style="2" customWidth="1"/>
    <col min="15875" max="15875" width="15.42578125" style="2" customWidth="1"/>
    <col min="15876" max="15876" width="17" style="2" customWidth="1"/>
    <col min="15877" max="15877" width="0" style="2" hidden="1" customWidth="1"/>
    <col min="15878" max="15878" width="4.85546875" style="2" customWidth="1"/>
    <col min="15879" max="15879" width="13.85546875" style="2" customWidth="1"/>
    <col min="15880" max="15880" width="16.85546875" style="2" customWidth="1"/>
    <col min="15881" max="15881" width="0" style="2" hidden="1" customWidth="1"/>
    <col min="15882" max="15882" width="11.42578125" style="2" customWidth="1"/>
    <col min="15883" max="15891" width="0" style="2" hidden="1" customWidth="1"/>
    <col min="15892" max="16128" width="11.42578125" style="2"/>
    <col min="16129" max="16129" width="25" style="2" customWidth="1"/>
    <col min="16130" max="16130" width="39.85546875" style="2" customWidth="1"/>
    <col min="16131" max="16131" width="15.42578125" style="2" customWidth="1"/>
    <col min="16132" max="16132" width="17" style="2" customWidth="1"/>
    <col min="16133" max="16133" width="0" style="2" hidden="1" customWidth="1"/>
    <col min="16134" max="16134" width="4.85546875" style="2" customWidth="1"/>
    <col min="16135" max="16135" width="13.85546875" style="2" customWidth="1"/>
    <col min="16136" max="16136" width="16.85546875" style="2" customWidth="1"/>
    <col min="16137" max="16137" width="0" style="2" hidden="1" customWidth="1"/>
    <col min="16138" max="16138" width="11.42578125" style="2" customWidth="1"/>
    <col min="16139" max="16147" width="0" style="2" hidden="1" customWidth="1"/>
    <col min="16148" max="16384" width="11.42578125" style="2"/>
  </cols>
  <sheetData>
    <row r="1" spans="1:18" ht="46.5" customHeight="1" x14ac:dyDescent="0.3">
      <c r="A1" s="1" t="str">
        <f>"FONDAZIONI IRCCS - INDICATORI DI BILANCIO " &amp;[1]Info!$B$5 &amp; " " &amp;[1]Info!$B$3</f>
        <v>FONDAZIONI IRCCS - INDICATORI DI BILANCIO Consuntivo 2024</v>
      </c>
      <c r="B1" s="1"/>
      <c r="C1" s="1"/>
      <c r="D1" s="1"/>
      <c r="E1" s="1"/>
      <c r="F1" s="1"/>
      <c r="G1" s="1"/>
      <c r="H1" s="1"/>
      <c r="I1" s="1"/>
      <c r="L1" s="2" t="s">
        <v>0</v>
      </c>
      <c r="M1" s="2" t="s">
        <v>0</v>
      </c>
      <c r="N1" s="2" t="s">
        <v>0</v>
      </c>
      <c r="O1" s="2" t="s">
        <v>0</v>
      </c>
      <c r="P1" s="2">
        <v>0</v>
      </c>
      <c r="Q1" s="2">
        <v>0</v>
      </c>
      <c r="R1" s="2">
        <v>0</v>
      </c>
    </row>
    <row r="2" spans="1:18" x14ac:dyDescent="0.3">
      <c r="A2" s="3" t="str">
        <f>[1]Info!$B$2</f>
        <v>924</v>
      </c>
      <c r="B2" s="4" t="str">
        <f>[1]Info!$C$2</f>
        <v>FONDAZIONE POLICLINICO S. MATTEO - PV</v>
      </c>
      <c r="L2" s="2" t="s">
        <v>0</v>
      </c>
      <c r="M2" s="2" t="s">
        <v>0</v>
      </c>
      <c r="N2" s="2" t="s">
        <v>0</v>
      </c>
      <c r="O2" s="2" t="s">
        <v>0</v>
      </c>
      <c r="P2" s="2">
        <v>0</v>
      </c>
      <c r="Q2" s="2">
        <v>0</v>
      </c>
      <c r="R2" s="2">
        <v>0</v>
      </c>
    </row>
    <row r="3" spans="1:18" x14ac:dyDescent="0.3">
      <c r="L3" s="2" t="s">
        <v>0</v>
      </c>
      <c r="M3" s="2" t="s">
        <v>0</v>
      </c>
      <c r="N3" s="2" t="s">
        <v>0</v>
      </c>
      <c r="O3" s="2" t="s">
        <v>0</v>
      </c>
      <c r="P3" s="2">
        <v>0</v>
      </c>
      <c r="Q3" s="2">
        <v>0</v>
      </c>
      <c r="R3" s="2">
        <v>0</v>
      </c>
    </row>
    <row r="4" spans="1:18" ht="75.75" customHeight="1" x14ac:dyDescent="0.3">
      <c r="A4" s="5" t="s">
        <v>1</v>
      </c>
      <c r="C4" s="6" t="str">
        <f>+'[1]NI-Tot'!N10</f>
        <v>Valore netto al 31/12/2023</v>
      </c>
      <c r="D4" s="6" t="str">
        <f>+'[1]NI-Tot'!O10</f>
        <v>Valore netto al 31/12/2024</v>
      </c>
      <c r="E4" s="6" t="str">
        <f>'[1]NI-San'!R10</f>
        <v>Prechiusura al ° trimestre 2024</v>
      </c>
      <c r="F4" s="7"/>
      <c r="G4" s="8" t="str">
        <f>+C4</f>
        <v>Valore netto al 31/12/2023</v>
      </c>
      <c r="H4" s="8" t="str">
        <f>+D4</f>
        <v>Valore netto al 31/12/2024</v>
      </c>
      <c r="I4" s="8" t="str">
        <f>+E4</f>
        <v>Prechiusura al ° trimestre 2024</v>
      </c>
      <c r="L4" s="2" t="s">
        <v>0</v>
      </c>
      <c r="M4" s="2" t="s">
        <v>0</v>
      </c>
      <c r="N4" s="2" t="s">
        <v>0</v>
      </c>
      <c r="O4" s="2" t="s">
        <v>0</v>
      </c>
      <c r="P4" s="2">
        <v>0</v>
      </c>
      <c r="Q4" s="2">
        <v>0</v>
      </c>
      <c r="R4" s="2">
        <v>0</v>
      </c>
    </row>
    <row r="5" spans="1:18" ht="33" x14ac:dyDescent="0.3">
      <c r="L5" s="9" t="s">
        <v>2</v>
      </c>
      <c r="M5" s="9" t="s">
        <v>3</v>
      </c>
      <c r="N5" s="9" t="s">
        <v>4</v>
      </c>
      <c r="O5" s="9" t="s">
        <v>5</v>
      </c>
      <c r="P5" s="9" t="s">
        <v>6</v>
      </c>
      <c r="Q5" s="9" t="s">
        <v>7</v>
      </c>
      <c r="R5" s="10" t="s">
        <v>8</v>
      </c>
    </row>
    <row r="6" spans="1:18" ht="33" x14ac:dyDescent="0.3">
      <c r="A6" s="11" t="s">
        <v>9</v>
      </c>
      <c r="B6" s="12" t="s">
        <v>10</v>
      </c>
      <c r="C6" s="13">
        <f>+'[1]NI-San'!$N$1061+'[1]NI-San'!$N$914+'[1]NI-San'!$N$919+'[1]NI-San'!$N$922+'[1]NI-San'!$N$1009+'[1]NI-San'!$N$1010+'[1]NI-San'!$N$1012+'[1]NI-San'!$N$1013</f>
        <v>176004022</v>
      </c>
      <c r="D6" s="13">
        <f>+'[1]NI-San'!$O$1061+'[1]NI-San'!$O$914+'[1]NI-San'!$O$919+'[1]NI-San'!$O$922+'[1]NI-San'!$O$1009+'[1]NI-San'!$O$1010+'[1]NI-San'!$O$1012+'[1]NI-San'!$O$1013</f>
        <v>175670746</v>
      </c>
      <c r="E6" s="13">
        <f>+'[1]NI-San'!$R$1061+'[1]NI-San'!$R$914+'[1]NI-San'!$R$919+'[1]NI-San'!$R$922+'[1]NI-San'!$R$1009+'[1]NI-San'!$R$1010+'[1]NI-San'!$R$1012+'[1]NI-San'!$R$1013</f>
        <v>0</v>
      </c>
      <c r="F6" s="14"/>
      <c r="G6" s="15">
        <f>+C6/C7</f>
        <v>0.43376889167303007</v>
      </c>
      <c r="H6" s="15">
        <f>IF(D7=0,0,+D6/D7)</f>
        <v>0.42399795856240435</v>
      </c>
      <c r="I6" s="15">
        <f>IF(E7=0,0,+E6/E7)</f>
        <v>0</v>
      </c>
      <c r="L6" s="9" t="str">
        <f>[1]Info!B2</f>
        <v>924</v>
      </c>
      <c r="M6" s="9" t="str">
        <f>C4</f>
        <v>Valore netto al 31/12/2023</v>
      </c>
      <c r="N6" s="9" t="str">
        <f>LEFT(A6,12)</f>
        <v>Indicatore 1</v>
      </c>
      <c r="O6" s="9" t="str">
        <f>B6&amp;" / "&amp;B7</f>
        <v>Costi del personale / Ricavi della gestione caratteristica</v>
      </c>
      <c r="P6" s="16">
        <f>C6</f>
        <v>176004022</v>
      </c>
      <c r="Q6" s="17">
        <f>C7</f>
        <v>405755289</v>
      </c>
      <c r="R6" s="10">
        <f>G6</f>
        <v>0.43376889167303007</v>
      </c>
    </row>
    <row r="7" spans="1:18" ht="33" x14ac:dyDescent="0.3">
      <c r="A7" s="11"/>
      <c r="B7" s="18" t="s">
        <v>11</v>
      </c>
      <c r="C7" s="19">
        <f>+'[1]NI-San'!$N$11-'[1]NI-San'!$N$31-'[1]NI-San'!$N$387-'[1]NI-San'!$N$104</f>
        <v>405755289</v>
      </c>
      <c r="D7" s="19">
        <f>+'[1]NI-San'!$O$11-'[1]NI-San'!$O$31-'[1]NI-San'!$O$387-'[1]NI-San'!$O$104</f>
        <v>414319792</v>
      </c>
      <c r="E7" s="19">
        <f>+'[1]NI-San'!$R$11-'[1]NI-San'!$R$31-'[1]NI-San'!$R$387-'[1]NI-San'!$R$104</f>
        <v>0</v>
      </c>
      <c r="F7" s="20"/>
      <c r="G7" s="21"/>
      <c r="H7" s="21"/>
      <c r="I7" s="22"/>
      <c r="L7" s="9" t="str">
        <f t="shared" ref="L7:M22" si="0">L6</f>
        <v>924</v>
      </c>
      <c r="M7" s="9" t="str">
        <f t="shared" si="0"/>
        <v>Valore netto al 31/12/2023</v>
      </c>
      <c r="N7" s="9" t="str">
        <f>LEFT(A9,12)</f>
        <v>Indicatore 2</v>
      </c>
      <c r="O7" s="9" t="str">
        <f>B9&amp;" / "&amp;B10</f>
        <v>Costi per beni e servizi / Ricavi della gestione caratteristica</v>
      </c>
      <c r="P7" s="16">
        <f>C9</f>
        <v>241115528</v>
      </c>
      <c r="Q7" s="17">
        <f>C10</f>
        <v>405755289</v>
      </c>
      <c r="R7" s="10">
        <f>G9</f>
        <v>0.59423878021217857</v>
      </c>
    </row>
    <row r="8" spans="1:18" ht="33" x14ac:dyDescent="0.3">
      <c r="B8" s="23"/>
      <c r="C8" s="24"/>
      <c r="D8" s="24"/>
      <c r="E8" s="24"/>
      <c r="G8" s="25"/>
      <c r="H8" s="25"/>
      <c r="I8" s="25"/>
      <c r="L8" s="9" t="str">
        <f t="shared" si="0"/>
        <v>924</v>
      </c>
      <c r="M8" s="9" t="str">
        <f t="shared" si="0"/>
        <v>Valore netto al 31/12/2023</v>
      </c>
      <c r="N8" s="9" t="str">
        <f>LEFT(A12,19)</f>
        <v>Sottoindicatore 2.1</v>
      </c>
      <c r="O8" s="9" t="str">
        <f>B12&amp;" / "&amp;B13</f>
        <v>Acquisti di beni sanitari / Ricavi della gestione caratteristica</v>
      </c>
      <c r="P8" s="16">
        <f>C12</f>
        <v>159100875</v>
      </c>
      <c r="Q8" s="17">
        <f>C13</f>
        <v>405755289</v>
      </c>
      <c r="R8" s="10">
        <f>G12</f>
        <v>0.39211041559583959</v>
      </c>
    </row>
    <row r="9" spans="1:18" ht="33" x14ac:dyDescent="0.3">
      <c r="A9" s="11" t="s">
        <v>12</v>
      </c>
      <c r="B9" s="12" t="s">
        <v>13</v>
      </c>
      <c r="C9" s="26">
        <f>+'[1]NI-San'!$N$409+'[1]NI-San'!$N$507+'[1]NI-San'!$N$1033+'[1]NI-San'!$N$1046+'[1]NI-San'!$N$1396</f>
        <v>241115528</v>
      </c>
      <c r="D9" s="26">
        <f>+'[1]NI-San'!$O$409+'[1]NI-San'!$O$507+'[1]NI-San'!$O$1033+'[1]NI-San'!$O$1046+'[1]NI-San'!$O$1396</f>
        <v>254717455</v>
      </c>
      <c r="E9" s="26">
        <f>+'[1]NI-San'!$R$409+'[1]NI-San'!$R$507+'[1]NI-San'!$R$1033+'[1]NI-San'!$R$1046+'[1]NI-San'!$R$1396</f>
        <v>0</v>
      </c>
      <c r="F9" s="14"/>
      <c r="G9" s="15">
        <f>+C9/C10</f>
        <v>0.59423878021217857</v>
      </c>
      <c r="H9" s="15">
        <f>IF(D10=0,0,+D9/D10)</f>
        <v>0.61478466614020699</v>
      </c>
      <c r="I9" s="15">
        <f>IF(E10=0,0,+E9/E10)</f>
        <v>0</v>
      </c>
      <c r="L9" s="9" t="str">
        <f t="shared" si="0"/>
        <v>924</v>
      </c>
      <c r="M9" s="9" t="str">
        <f t="shared" si="0"/>
        <v>Valore netto al 31/12/2023</v>
      </c>
      <c r="N9" s="9" t="str">
        <f>LEFT(A15,21)</f>
        <v>Sottoindicatore 2.1.1</v>
      </c>
      <c r="O9" s="9" t="str">
        <f>B15&amp;" / "&amp;B16</f>
        <v>Farmaci ed emoderivati / Ricavi della gestione caratteristica</v>
      </c>
      <c r="P9" s="16">
        <f>C15</f>
        <v>99203049</v>
      </c>
      <c r="Q9" s="17">
        <f>C16</f>
        <v>405755289</v>
      </c>
      <c r="R9" s="10">
        <f>G15</f>
        <v>0.2444898481656021</v>
      </c>
    </row>
    <row r="10" spans="1:18" ht="33" x14ac:dyDescent="0.3">
      <c r="A10" s="11"/>
      <c r="B10" s="18" t="s">
        <v>11</v>
      </c>
      <c r="C10" s="19">
        <f>+C7</f>
        <v>405755289</v>
      </c>
      <c r="D10" s="19">
        <f>+D7</f>
        <v>414319792</v>
      </c>
      <c r="E10" s="19">
        <f>+E7</f>
        <v>0</v>
      </c>
      <c r="F10" s="20"/>
      <c r="G10" s="21"/>
      <c r="H10" s="21"/>
      <c r="I10" s="22"/>
      <c r="L10" s="9" t="str">
        <f t="shared" si="0"/>
        <v>924</v>
      </c>
      <c r="M10" s="9" t="str">
        <f t="shared" si="0"/>
        <v>Valore netto al 31/12/2023</v>
      </c>
      <c r="N10" s="9" t="str">
        <f>LEFT(A18,21)</f>
        <v>Sottoindicatore 2.1.2</v>
      </c>
      <c r="O10" s="9" t="str">
        <f>B18&amp;" / "&amp;B19</f>
        <v>Materiali diagnostici / Ricavi della gestione caratteristica</v>
      </c>
      <c r="P10" s="16">
        <f>C18</f>
        <v>14843546</v>
      </c>
      <c r="Q10" s="17">
        <f>C19</f>
        <v>405755289</v>
      </c>
      <c r="R10" s="10">
        <f>G18</f>
        <v>3.6582507739042681E-2</v>
      </c>
    </row>
    <row r="11" spans="1:18" ht="33" x14ac:dyDescent="0.3">
      <c r="B11" s="23"/>
      <c r="C11" s="24"/>
      <c r="D11" s="24"/>
      <c r="E11" s="24"/>
      <c r="G11" s="27"/>
      <c r="H11" s="27"/>
      <c r="I11" s="27"/>
      <c r="L11" s="9" t="str">
        <f t="shared" si="0"/>
        <v>924</v>
      </c>
      <c r="M11" s="9" t="str">
        <f t="shared" si="0"/>
        <v>Valore netto al 31/12/2023</v>
      </c>
      <c r="N11" s="9" t="str">
        <f>LEFT(A21,21)</f>
        <v>Sottoindicatore 2.1.3</v>
      </c>
      <c r="O11" s="9" t="str">
        <f>B21&amp;" / "&amp;B22</f>
        <v>Presidi chirurgici e materiali sanitari / Ricavi della gestione caratteristica</v>
      </c>
      <c r="P11" s="16">
        <f>C21</f>
        <v>7565679</v>
      </c>
      <c r="Q11" s="17">
        <f>C22</f>
        <v>405755289</v>
      </c>
      <c r="R11" s="10">
        <f>G21</f>
        <v>1.8645915913125657E-2</v>
      </c>
    </row>
    <row r="12" spans="1:18" ht="33" x14ac:dyDescent="0.3">
      <c r="A12" s="11" t="s">
        <v>14</v>
      </c>
      <c r="B12" s="28" t="s">
        <v>15</v>
      </c>
      <c r="C12" s="29">
        <f>+'[1]NI-San'!N411</f>
        <v>159100875</v>
      </c>
      <c r="D12" s="29">
        <f>+'[1]NI-San'!O411</f>
        <v>165079195</v>
      </c>
      <c r="E12" s="29">
        <f>+'[1]NI-San'!R411</f>
        <v>0</v>
      </c>
      <c r="F12" s="30"/>
      <c r="G12" s="31">
        <f>+C12/C13</f>
        <v>0.39211041559583959</v>
      </c>
      <c r="H12" s="15">
        <f>IF(D13=0,0,+D12/D13)</f>
        <v>0.39843424858641557</v>
      </c>
      <c r="I12" s="15">
        <f>IF(E13=0,0,+E12/E13)</f>
        <v>0</v>
      </c>
      <c r="L12" s="9" t="str">
        <f t="shared" si="0"/>
        <v>924</v>
      </c>
      <c r="M12" s="9" t="str">
        <f t="shared" si="0"/>
        <v>Valore netto al 31/12/2023</v>
      </c>
      <c r="N12" s="9" t="str">
        <f>LEFT(A24,21)</f>
        <v>Sottoindicatore 2.1.4</v>
      </c>
      <c r="O12" s="9" t="str">
        <f>B24&amp;" / "&amp;B25</f>
        <v>Materiali protesici / Ricavi della gestione caratteristica</v>
      </c>
      <c r="P12" s="16">
        <f>C24</f>
        <v>11221306</v>
      </c>
      <c r="Q12" s="17">
        <f>C25</f>
        <v>405755289</v>
      </c>
      <c r="R12" s="10">
        <f>G24</f>
        <v>2.765535361881629E-2</v>
      </c>
    </row>
    <row r="13" spans="1:18" ht="33" x14ac:dyDescent="0.3">
      <c r="A13" s="11"/>
      <c r="B13" s="32" t="s">
        <v>11</v>
      </c>
      <c r="C13" s="33">
        <f>+C10</f>
        <v>405755289</v>
      </c>
      <c r="D13" s="33">
        <f>+D10</f>
        <v>414319792</v>
      </c>
      <c r="E13" s="33">
        <f>+E10</f>
        <v>0</v>
      </c>
      <c r="F13" s="34"/>
      <c r="G13" s="35"/>
      <c r="H13" s="35"/>
      <c r="I13" s="36"/>
      <c r="L13" s="9" t="str">
        <f t="shared" si="0"/>
        <v>924</v>
      </c>
      <c r="M13" s="9" t="str">
        <f t="shared" si="0"/>
        <v>Valore netto al 31/12/2023</v>
      </c>
      <c r="N13" s="9" t="str">
        <f>LEFT(A27,21)</f>
        <v>Sottoindicatore 2.2:</v>
      </c>
      <c r="O13" s="9" t="str">
        <f>B27&amp;" / "&amp;B28</f>
        <v>Acquisti di beni non sanitari / Ricavi della gestione caratteristica</v>
      </c>
      <c r="P13" s="16">
        <f>C27</f>
        <v>1869256</v>
      </c>
      <c r="Q13" s="17">
        <f>C28</f>
        <v>405755289</v>
      </c>
      <c r="R13" s="10">
        <f>G27</f>
        <v>4.6068555375010775E-3</v>
      </c>
    </row>
    <row r="14" spans="1:18" ht="49.5" x14ac:dyDescent="0.3">
      <c r="A14" s="5"/>
      <c r="B14" s="23"/>
      <c r="C14" s="24"/>
      <c r="D14" s="24"/>
      <c r="E14" s="24"/>
      <c r="G14" s="27"/>
      <c r="H14" s="27"/>
      <c r="I14" s="27"/>
      <c r="L14" s="9" t="str">
        <f t="shared" si="0"/>
        <v>924</v>
      </c>
      <c r="M14" s="9" t="str">
        <f t="shared" si="0"/>
        <v>Valore netto al 31/12/2023</v>
      </c>
      <c r="N14" s="9" t="str">
        <f>LEFT(A30,21)</f>
        <v>Sottoindicatore 2.3:</v>
      </c>
      <c r="O14" s="9" t="str">
        <f>B30&amp;" / "&amp;B31</f>
        <v>Consulenze, Collaborazioni,  Interinale e altre prestazioni di lavoro sanitarie e sociosanitarie / Ricavi della gestione caratteristica</v>
      </c>
      <c r="P14" s="16">
        <f>C30</f>
        <v>8071548</v>
      </c>
      <c r="Q14" s="17">
        <f>C31</f>
        <v>405755289</v>
      </c>
      <c r="R14" s="10">
        <f>G30</f>
        <v>1.9892650123902636E-2</v>
      </c>
    </row>
    <row r="15" spans="1:18" ht="16.5" customHeight="1" x14ac:dyDescent="0.3">
      <c r="A15" s="11" t="s">
        <v>16</v>
      </c>
      <c r="B15" s="37" t="s">
        <v>17</v>
      </c>
      <c r="C15" s="38">
        <f>SUM('[1]NI-San'!N414:N437)</f>
        <v>99203049</v>
      </c>
      <c r="D15" s="38">
        <f>SUM('[1]NI-San'!O414:O437)</f>
        <v>100552180</v>
      </c>
      <c r="E15" s="38">
        <f>SUM('[1]NI-San'!R414:R437)</f>
        <v>0</v>
      </c>
      <c r="F15" s="39"/>
      <c r="G15" s="40">
        <f>+C15/C16</f>
        <v>0.2444898481656021</v>
      </c>
      <c r="H15" s="15">
        <f>IF(D16=0,0,+D15/D16)</f>
        <v>0.24269219559754945</v>
      </c>
      <c r="I15" s="15">
        <f>IF(E16=0,0,+E15/E16)</f>
        <v>0</v>
      </c>
      <c r="L15" s="9" t="str">
        <f t="shared" si="0"/>
        <v>924</v>
      </c>
      <c r="M15" s="9" t="str">
        <f t="shared" si="0"/>
        <v>Valore netto al 31/12/2023</v>
      </c>
      <c r="N15" s="9" t="str">
        <f>LEFT(A33,21)</f>
        <v>Sottoindicatore 2.4:</v>
      </c>
      <c r="O15" s="9" t="str">
        <f>B33&amp;" / "&amp;B34</f>
        <v>Altri servizi sanitari e sociosanitari a rilevanza sanitaria / Ricavi della gestione caratteristica</v>
      </c>
      <c r="P15" s="16">
        <f>C33</f>
        <v>3571727</v>
      </c>
      <c r="Q15" s="17">
        <f>C34</f>
        <v>405755289</v>
      </c>
      <c r="R15" s="10">
        <f>G33</f>
        <v>8.8026628286292045E-3</v>
      </c>
    </row>
    <row r="16" spans="1:18" ht="16.5" customHeight="1" x14ac:dyDescent="0.3">
      <c r="A16" s="11"/>
      <c r="B16" s="41" t="s">
        <v>11</v>
      </c>
      <c r="C16" s="42">
        <f>+C13</f>
        <v>405755289</v>
      </c>
      <c r="D16" s="42">
        <f>+D13</f>
        <v>414319792</v>
      </c>
      <c r="E16" s="42">
        <f>+E13</f>
        <v>0</v>
      </c>
      <c r="F16" s="43"/>
      <c r="G16" s="44"/>
      <c r="H16" s="44"/>
      <c r="I16" s="45"/>
      <c r="L16" s="9" t="str">
        <f t="shared" si="0"/>
        <v>924</v>
      </c>
      <c r="M16" s="9" t="str">
        <f t="shared" si="0"/>
        <v>Valore netto al 31/12/2023</v>
      </c>
      <c r="N16" s="9" t="str">
        <f>LEFT(A36,21)</f>
        <v>Sottoindicatore 2.5:</v>
      </c>
      <c r="O16" s="9" t="str">
        <f>B36&amp;" / "&amp;B37</f>
        <v>Servizi non sanitari / Ricavi della gestione caratteristica</v>
      </c>
      <c r="P16" s="16">
        <f>C36</f>
        <v>35873664</v>
      </c>
      <c r="Q16" s="17">
        <f>C37</f>
        <v>405755289</v>
      </c>
      <c r="R16" s="10">
        <f>G36</f>
        <v>8.8412067501109026E-2</v>
      </c>
    </row>
    <row r="17" spans="1:18" ht="33" x14ac:dyDescent="0.3">
      <c r="A17" s="46"/>
      <c r="B17" s="46"/>
      <c r="C17" s="47"/>
      <c r="D17" s="47"/>
      <c r="E17" s="47"/>
      <c r="F17" s="46"/>
      <c r="G17" s="46"/>
      <c r="H17" s="46"/>
      <c r="I17" s="46"/>
      <c r="L17" s="9" t="str">
        <f t="shared" si="0"/>
        <v>924</v>
      </c>
      <c r="M17" s="9" t="str">
        <f t="shared" si="0"/>
        <v>Valore netto al 31/12/2023</v>
      </c>
      <c r="N17" s="9" t="str">
        <f>LEFT(A39,20)</f>
        <v>Sottoindicatore 2.6:</v>
      </c>
      <c r="O17" s="9" t="str">
        <f>B39&amp;" / "&amp;B40</f>
        <v>Consulenze, Collaborazioni,  Interinale e altre prestazioni di lavoro non sanitarie / Ricavi della gestione caratteristica</v>
      </c>
      <c r="P17" s="16">
        <f>C39</f>
        <v>981054</v>
      </c>
      <c r="Q17" s="17">
        <f>C40</f>
        <v>405755289</v>
      </c>
      <c r="R17" s="10">
        <f>G39</f>
        <v>2.4178464867774035E-3</v>
      </c>
    </row>
    <row r="18" spans="1:18" ht="16.5" customHeight="1" x14ac:dyDescent="0.3">
      <c r="A18" s="11" t="s">
        <v>18</v>
      </c>
      <c r="B18" s="37" t="s">
        <v>19</v>
      </c>
      <c r="C18" s="38">
        <f>+'[1]NI-San'!N443+'[1]NI-San'!N444+'[1]NI-San'!N445</f>
        <v>14843546</v>
      </c>
      <c r="D18" s="38">
        <f>+'[1]NI-San'!O443+'[1]NI-San'!O444+'[1]NI-San'!O445</f>
        <v>15221591</v>
      </c>
      <c r="E18" s="38">
        <f>+'[1]NI-San'!R443+'[1]NI-San'!R444+'[1]NI-San'!R445</f>
        <v>0</v>
      </c>
      <c r="F18" s="39"/>
      <c r="G18" s="40">
        <f>+C18/C19</f>
        <v>3.6582507739042681E-2</v>
      </c>
      <c r="H18" s="15">
        <f>IF(D19=0,0,+D18/D19)</f>
        <v>3.673874937647198E-2</v>
      </c>
      <c r="I18" s="15">
        <f>IF(E19=0,0,+E18/E19)</f>
        <v>0</v>
      </c>
      <c r="L18" s="9" t="str">
        <f t="shared" si="0"/>
        <v>924</v>
      </c>
      <c r="M18" s="9" t="str">
        <f t="shared" si="0"/>
        <v>Valore netto al 31/12/2023</v>
      </c>
      <c r="N18" s="9" t="str">
        <f>LEFT(A42,20)</f>
        <v>Sottoindicatore 2.7:</v>
      </c>
      <c r="O18" s="9" t="str">
        <f>B42&amp;" / "&amp;B43</f>
        <v>Manutenzione e riparazione (ordinaria esternalizzata) / Ricavi della gestione caratteristica</v>
      </c>
      <c r="P18" s="16">
        <f>C42</f>
        <v>14510158</v>
      </c>
      <c r="Q18" s="17">
        <f>C43</f>
        <v>405755289</v>
      </c>
      <c r="R18" s="10">
        <f>G42</f>
        <v>3.5760859792514005E-2</v>
      </c>
    </row>
    <row r="19" spans="1:18" ht="16.5" customHeight="1" x14ac:dyDescent="0.3">
      <c r="A19" s="11"/>
      <c r="B19" s="41" t="s">
        <v>11</v>
      </c>
      <c r="C19" s="42">
        <f>+C16</f>
        <v>405755289</v>
      </c>
      <c r="D19" s="42">
        <f>+D16</f>
        <v>414319792</v>
      </c>
      <c r="E19" s="42">
        <f>+E16</f>
        <v>0</v>
      </c>
      <c r="F19" s="43"/>
      <c r="G19" s="44"/>
      <c r="H19" s="44"/>
      <c r="I19" s="45"/>
      <c r="L19" s="9" t="str">
        <f t="shared" si="0"/>
        <v>924</v>
      </c>
      <c r="M19" s="9" t="str">
        <f t="shared" si="0"/>
        <v>Valore netto al 31/12/2023</v>
      </c>
      <c r="N19" s="9" t="str">
        <f>LEFT(A45,20)</f>
        <v>Sottoindicatore 2.8:</v>
      </c>
      <c r="O19" s="9" t="str">
        <f>B45&amp;" / "&amp;B46</f>
        <v>Godimento di beni di terzi / Ricavi della gestione caratteristica</v>
      </c>
      <c r="P19" s="16">
        <f>C45</f>
        <v>4653830</v>
      </c>
      <c r="Q19" s="17">
        <f>C46</f>
        <v>405755289</v>
      </c>
      <c r="R19" s="10">
        <f>G45</f>
        <v>1.1469548583013049E-2</v>
      </c>
    </row>
    <row r="20" spans="1:18" ht="33" x14ac:dyDescent="0.3">
      <c r="A20" s="46"/>
      <c r="B20" s="46"/>
      <c r="C20" s="47"/>
      <c r="D20" s="47"/>
      <c r="E20" s="47"/>
      <c r="F20" s="46"/>
      <c r="G20" s="46"/>
      <c r="H20" s="46"/>
      <c r="I20" s="46"/>
      <c r="L20" s="9" t="str">
        <f t="shared" si="0"/>
        <v>924</v>
      </c>
      <c r="M20" s="9" t="str">
        <f t="shared" si="0"/>
        <v>Valore netto al 31/12/2023</v>
      </c>
      <c r="N20" s="9" t="str">
        <f>LEFT(A48,12)</f>
        <v>Indicatore 3</v>
      </c>
      <c r="O20" s="9" t="str">
        <f>B48&amp;" / "&amp;B49</f>
        <v>Costi caratteristici / Ricavi della gestione caratteristica</v>
      </c>
      <c r="P20" s="16">
        <f>C48</f>
        <v>451837307</v>
      </c>
      <c r="Q20" s="17">
        <f>C49</f>
        <v>405755289</v>
      </c>
      <c r="R20" s="10">
        <f>G48</f>
        <v>1.1135709607472302</v>
      </c>
    </row>
    <row r="21" spans="1:18" ht="16.5" customHeight="1" x14ac:dyDescent="0.3">
      <c r="A21" s="11" t="s">
        <v>20</v>
      </c>
      <c r="B21" s="37" t="s">
        <v>21</v>
      </c>
      <c r="C21" s="38">
        <f>+'[1]NI-San'!N455+'[1]NI-San'!N446</f>
        <v>7565679</v>
      </c>
      <c r="D21" s="38">
        <f>+'[1]NI-San'!O455+'[1]NI-San'!O446</f>
        <v>9183591</v>
      </c>
      <c r="E21" s="38">
        <f>+'[1]NI-San'!R455+'[1]NI-San'!R446</f>
        <v>0</v>
      </c>
      <c r="F21" s="39"/>
      <c r="G21" s="40">
        <f>+C21/C22</f>
        <v>1.8645915913125657E-2</v>
      </c>
      <c r="H21" s="15">
        <f>IF(D22=0,0,+D21/D22)</f>
        <v>2.2165465365941293E-2</v>
      </c>
      <c r="I21" s="15">
        <f>IF(E22=0,0,+E21/E22)</f>
        <v>0</v>
      </c>
      <c r="L21" s="9" t="str">
        <f t="shared" si="0"/>
        <v>924</v>
      </c>
      <c r="M21" s="9" t="str">
        <f t="shared" si="0"/>
        <v>Valore netto al 31/12/2023</v>
      </c>
      <c r="N21" s="9" t="str">
        <f>LEFT(A51,12)</f>
        <v>Indicatore 4</v>
      </c>
      <c r="O21" s="9" t="str">
        <f>B51&amp;" / "&amp;B52</f>
        <v>Costi caratteristici / Totale costi al netto amm.ti sterilizzati</v>
      </c>
      <c r="P21" s="16">
        <f>C51</f>
        <v>451837307</v>
      </c>
      <c r="Q21" s="17">
        <f>C52</f>
        <v>433077289</v>
      </c>
      <c r="R21" s="10">
        <f>G51</f>
        <v>1.043317944571321</v>
      </c>
    </row>
    <row r="22" spans="1:18" ht="16.5" customHeight="1" x14ac:dyDescent="0.3">
      <c r="A22" s="11"/>
      <c r="B22" s="41" t="s">
        <v>11</v>
      </c>
      <c r="C22" s="42">
        <f>+C19</f>
        <v>405755289</v>
      </c>
      <c r="D22" s="42">
        <f>+D19</f>
        <v>414319792</v>
      </c>
      <c r="E22" s="42">
        <f>+E19</f>
        <v>0</v>
      </c>
      <c r="F22" s="43"/>
      <c r="G22" s="44"/>
      <c r="H22" s="44"/>
      <c r="I22" s="45"/>
      <c r="L22" s="9" t="str">
        <f t="shared" si="0"/>
        <v>924</v>
      </c>
      <c r="M22" s="9" t="str">
        <f>D4</f>
        <v>Valore netto al 31/12/2024</v>
      </c>
      <c r="N22" s="9" t="str">
        <f t="shared" ref="N22:O37" si="1">N6</f>
        <v>Indicatore 1</v>
      </c>
      <c r="O22" s="9" t="str">
        <f t="shared" si="1"/>
        <v>Costi del personale / Ricavi della gestione caratteristica</v>
      </c>
      <c r="P22" s="16">
        <f>D6</f>
        <v>175670746</v>
      </c>
      <c r="Q22" s="17">
        <f>D7</f>
        <v>414319792</v>
      </c>
      <c r="R22" s="10">
        <f>H6</f>
        <v>0.42399795856240435</v>
      </c>
    </row>
    <row r="23" spans="1:18" ht="33" x14ac:dyDescent="0.3">
      <c r="A23" s="46"/>
      <c r="B23" s="46"/>
      <c r="C23" s="47"/>
      <c r="D23" s="47"/>
      <c r="E23" s="47"/>
      <c r="F23" s="46"/>
      <c r="G23" s="46"/>
      <c r="H23" s="46"/>
      <c r="I23" s="46"/>
      <c r="L23" s="9" t="str">
        <f t="shared" ref="L23:M38" si="2">L22</f>
        <v>924</v>
      </c>
      <c r="M23" s="9" t="str">
        <f t="shared" si="2"/>
        <v>Valore netto al 31/12/2024</v>
      </c>
      <c r="N23" s="9" t="str">
        <f t="shared" si="1"/>
        <v>Indicatore 2</v>
      </c>
      <c r="O23" s="9" t="str">
        <f t="shared" si="1"/>
        <v>Costi per beni e servizi / Ricavi della gestione caratteristica</v>
      </c>
      <c r="P23" s="16">
        <f>D9</f>
        <v>254717455</v>
      </c>
      <c r="Q23" s="17">
        <f>D10</f>
        <v>414319792</v>
      </c>
      <c r="R23" s="10">
        <f>H9</f>
        <v>0.61478466614020699</v>
      </c>
    </row>
    <row r="24" spans="1:18" ht="16.5" customHeight="1" x14ac:dyDescent="0.3">
      <c r="A24" s="11" t="s">
        <v>22</v>
      </c>
      <c r="B24" s="37" t="s">
        <v>23</v>
      </c>
      <c r="C24" s="38">
        <f>+'[1]NI-San'!N459+'[1]NI-San'!N460+'[1]NI-San'!N461+'[1]NI-San'!N462</f>
        <v>11221306</v>
      </c>
      <c r="D24" s="38">
        <f>+'[1]NI-San'!O459+'[1]NI-San'!O460+'[1]NI-San'!O461+'[1]NI-San'!O462</f>
        <v>12484543</v>
      </c>
      <c r="E24" s="38">
        <f>+'[1]NI-San'!R459+'[1]NI-San'!R460+'[1]NI-San'!R461+'[1]NI-San'!R462</f>
        <v>0</v>
      </c>
      <c r="F24" s="39"/>
      <c r="G24" s="40">
        <f>+C24/C25</f>
        <v>2.765535361881629E-2</v>
      </c>
      <c r="H24" s="15">
        <f>IF(D25=0,0,+D24/D25)</f>
        <v>3.0132625187261147E-2</v>
      </c>
      <c r="I24" s="15">
        <f>IF(E25=0,0,+E24/E25)</f>
        <v>0</v>
      </c>
      <c r="L24" s="9" t="str">
        <f t="shared" si="2"/>
        <v>924</v>
      </c>
      <c r="M24" s="9" t="str">
        <f t="shared" si="2"/>
        <v>Valore netto al 31/12/2024</v>
      </c>
      <c r="N24" s="9" t="str">
        <f t="shared" si="1"/>
        <v>Sottoindicatore 2.1</v>
      </c>
      <c r="O24" s="9" t="str">
        <f t="shared" si="1"/>
        <v>Acquisti di beni sanitari / Ricavi della gestione caratteristica</v>
      </c>
      <c r="P24" s="16">
        <f>D12</f>
        <v>165079195</v>
      </c>
      <c r="Q24" s="17">
        <f>D13</f>
        <v>414319792</v>
      </c>
      <c r="R24" s="10">
        <f>H12</f>
        <v>0.39843424858641557</v>
      </c>
    </row>
    <row r="25" spans="1:18" ht="16.5" customHeight="1" x14ac:dyDescent="0.3">
      <c r="A25" s="11"/>
      <c r="B25" s="41" t="s">
        <v>11</v>
      </c>
      <c r="C25" s="42">
        <f>+C22</f>
        <v>405755289</v>
      </c>
      <c r="D25" s="42">
        <f>+D22</f>
        <v>414319792</v>
      </c>
      <c r="E25" s="42">
        <f>+E22</f>
        <v>0</v>
      </c>
      <c r="F25" s="43"/>
      <c r="G25" s="44"/>
      <c r="H25" s="44"/>
      <c r="I25" s="45"/>
      <c r="L25" s="9" t="str">
        <f t="shared" si="2"/>
        <v>924</v>
      </c>
      <c r="M25" s="9" t="str">
        <f t="shared" si="2"/>
        <v>Valore netto al 31/12/2024</v>
      </c>
      <c r="N25" s="9" t="str">
        <f t="shared" si="1"/>
        <v>Sottoindicatore 2.1.1</v>
      </c>
      <c r="O25" s="9" t="str">
        <f t="shared" si="1"/>
        <v>Farmaci ed emoderivati / Ricavi della gestione caratteristica</v>
      </c>
      <c r="P25" s="16">
        <f>D15</f>
        <v>100552180</v>
      </c>
      <c r="Q25" s="17">
        <f>D16</f>
        <v>414319792</v>
      </c>
      <c r="R25" s="10">
        <f>H15</f>
        <v>0.24269219559754945</v>
      </c>
    </row>
    <row r="26" spans="1:18" ht="33" x14ac:dyDescent="0.3">
      <c r="C26" s="24"/>
      <c r="D26" s="24"/>
      <c r="E26" s="24"/>
      <c r="L26" s="9" t="str">
        <f t="shared" si="2"/>
        <v>924</v>
      </c>
      <c r="M26" s="9" t="str">
        <f t="shared" si="2"/>
        <v>Valore netto al 31/12/2024</v>
      </c>
      <c r="N26" s="9" t="str">
        <f t="shared" si="1"/>
        <v>Sottoindicatore 2.1.2</v>
      </c>
      <c r="O26" s="9" t="str">
        <f t="shared" si="1"/>
        <v>Materiali diagnostici / Ricavi della gestione caratteristica</v>
      </c>
      <c r="P26" s="16">
        <f>D18</f>
        <v>15221591</v>
      </c>
      <c r="Q26" s="17">
        <f>D19</f>
        <v>414319792</v>
      </c>
      <c r="R26" s="10">
        <f>H18</f>
        <v>3.673874937647198E-2</v>
      </c>
    </row>
    <row r="27" spans="1:18" ht="33" x14ac:dyDescent="0.3">
      <c r="A27" s="11" t="s">
        <v>24</v>
      </c>
      <c r="B27" s="28" t="s">
        <v>25</v>
      </c>
      <c r="C27" s="29">
        <f>+'[1]NI-San'!N486</f>
        <v>1869256</v>
      </c>
      <c r="D27" s="29">
        <f>+'[1]NI-San'!O486</f>
        <v>1924828</v>
      </c>
      <c r="E27" s="29">
        <f>+'[1]NI-San'!R486</f>
        <v>0</v>
      </c>
      <c r="F27" s="30"/>
      <c r="G27" s="31">
        <f>+C27/C28</f>
        <v>4.6068555375010775E-3</v>
      </c>
      <c r="H27" s="15">
        <f>IF(D28=0,0,+D27/D28)</f>
        <v>4.6457544079863801E-3</v>
      </c>
      <c r="I27" s="15">
        <f>IF(E28=0,0,+E27/E28)</f>
        <v>0</v>
      </c>
      <c r="L27" s="9" t="str">
        <f t="shared" si="2"/>
        <v>924</v>
      </c>
      <c r="M27" s="9" t="str">
        <f t="shared" si="2"/>
        <v>Valore netto al 31/12/2024</v>
      </c>
      <c r="N27" s="9" t="str">
        <f t="shared" si="1"/>
        <v>Sottoindicatore 2.1.3</v>
      </c>
      <c r="O27" s="9" t="str">
        <f t="shared" si="1"/>
        <v>Presidi chirurgici e materiali sanitari / Ricavi della gestione caratteristica</v>
      </c>
      <c r="P27" s="16">
        <f>D21</f>
        <v>9183591</v>
      </c>
      <c r="Q27" s="17">
        <f>D22</f>
        <v>414319792</v>
      </c>
      <c r="R27" s="10">
        <f>H21</f>
        <v>2.2165465365941293E-2</v>
      </c>
    </row>
    <row r="28" spans="1:18" ht="33" x14ac:dyDescent="0.3">
      <c r="A28" s="11"/>
      <c r="B28" s="32" t="s">
        <v>11</v>
      </c>
      <c r="C28" s="33">
        <f>+C25</f>
        <v>405755289</v>
      </c>
      <c r="D28" s="33">
        <f>+D25</f>
        <v>414319792</v>
      </c>
      <c r="E28" s="33">
        <f>+E25</f>
        <v>0</v>
      </c>
      <c r="F28" s="34"/>
      <c r="G28" s="35"/>
      <c r="H28" s="35"/>
      <c r="I28" s="36"/>
      <c r="L28" s="9" t="str">
        <f t="shared" si="2"/>
        <v>924</v>
      </c>
      <c r="M28" s="9" t="str">
        <f t="shared" si="2"/>
        <v>Valore netto al 31/12/2024</v>
      </c>
      <c r="N28" s="9" t="str">
        <f t="shared" si="1"/>
        <v>Sottoindicatore 2.1.4</v>
      </c>
      <c r="O28" s="9" t="str">
        <f t="shared" si="1"/>
        <v>Materiali protesici / Ricavi della gestione caratteristica</v>
      </c>
      <c r="P28" s="16">
        <f>D24</f>
        <v>12484543</v>
      </c>
      <c r="Q28" s="17">
        <f>D25</f>
        <v>414319792</v>
      </c>
      <c r="R28" s="10">
        <f>H24</f>
        <v>3.0132625187261147E-2</v>
      </c>
    </row>
    <row r="29" spans="1:18" ht="33" x14ac:dyDescent="0.3">
      <c r="A29" s="5"/>
      <c r="B29" s="23"/>
      <c r="C29" s="24"/>
      <c r="D29" s="24"/>
      <c r="E29" s="24"/>
      <c r="G29" s="27"/>
      <c r="H29" s="27"/>
      <c r="I29" s="27"/>
      <c r="L29" s="9" t="str">
        <f t="shared" si="2"/>
        <v>924</v>
      </c>
      <c r="M29" s="9" t="str">
        <f t="shared" si="2"/>
        <v>Valore netto al 31/12/2024</v>
      </c>
      <c r="N29" s="9" t="str">
        <f t="shared" si="1"/>
        <v>Sottoindicatore 2.2:</v>
      </c>
      <c r="O29" s="9" t="str">
        <f t="shared" si="1"/>
        <v>Acquisti di beni non sanitari / Ricavi della gestione caratteristica</v>
      </c>
      <c r="P29" s="16">
        <f>D27</f>
        <v>1924828</v>
      </c>
      <c r="Q29" s="17">
        <f>D28</f>
        <v>414319792</v>
      </c>
      <c r="R29" s="10">
        <f>H27</f>
        <v>4.6457544079863801E-3</v>
      </c>
    </row>
    <row r="30" spans="1:18" ht="49.5" x14ac:dyDescent="0.3">
      <c r="A30" s="11" t="s">
        <v>26</v>
      </c>
      <c r="B30" s="28" t="s">
        <v>27</v>
      </c>
      <c r="C30" s="48">
        <f>+'[1]NI-San'!N901</f>
        <v>8071548</v>
      </c>
      <c r="D30" s="48">
        <f>+'[1]NI-San'!O901</f>
        <v>8854234</v>
      </c>
      <c r="E30" s="48">
        <f>+'[1]NI-San'!R901</f>
        <v>0</v>
      </c>
      <c r="F30" s="30"/>
      <c r="G30" s="31">
        <f>+C30/C31</f>
        <v>1.9892650123902636E-2</v>
      </c>
      <c r="H30" s="15">
        <f>IF(D31=0,0,+D30/D31)</f>
        <v>2.1370531099320498E-2</v>
      </c>
      <c r="I30" s="15">
        <f>IF(E31=0,0,+E30/E31)</f>
        <v>0</v>
      </c>
      <c r="L30" s="9" t="str">
        <f t="shared" si="2"/>
        <v>924</v>
      </c>
      <c r="M30" s="9" t="str">
        <f t="shared" si="2"/>
        <v>Valore netto al 31/12/2024</v>
      </c>
      <c r="N30" s="9" t="str">
        <f t="shared" si="1"/>
        <v>Sottoindicatore 2.3:</v>
      </c>
      <c r="O30" s="9" t="str">
        <f t="shared" si="1"/>
        <v>Consulenze, Collaborazioni,  Interinale e altre prestazioni di lavoro sanitarie e sociosanitarie / Ricavi della gestione caratteristica</v>
      </c>
      <c r="P30" s="16">
        <f>D30</f>
        <v>8854234</v>
      </c>
      <c r="Q30" s="17">
        <f>D31</f>
        <v>414319792</v>
      </c>
      <c r="R30" s="10">
        <f>H30</f>
        <v>2.1370531099320498E-2</v>
      </c>
    </row>
    <row r="31" spans="1:18" ht="33" x14ac:dyDescent="0.3">
      <c r="A31" s="11"/>
      <c r="B31" s="32" t="s">
        <v>11</v>
      </c>
      <c r="C31" s="33">
        <f>+C28</f>
        <v>405755289</v>
      </c>
      <c r="D31" s="33">
        <f>+D28</f>
        <v>414319792</v>
      </c>
      <c r="E31" s="33">
        <f>+E28</f>
        <v>0</v>
      </c>
      <c r="F31" s="34"/>
      <c r="G31" s="35"/>
      <c r="H31" s="35"/>
      <c r="I31" s="36"/>
      <c r="L31" s="9" t="str">
        <f t="shared" si="2"/>
        <v>924</v>
      </c>
      <c r="M31" s="9" t="str">
        <f t="shared" si="2"/>
        <v>Valore netto al 31/12/2024</v>
      </c>
      <c r="N31" s="9" t="str">
        <f t="shared" si="1"/>
        <v>Sottoindicatore 2.4:</v>
      </c>
      <c r="O31" s="9" t="str">
        <f t="shared" si="1"/>
        <v>Altri servizi sanitari e sociosanitari a rilevanza sanitaria / Ricavi della gestione caratteristica</v>
      </c>
      <c r="P31" s="16">
        <f>D33</f>
        <v>4753314</v>
      </c>
      <c r="Q31" s="17">
        <f>D34</f>
        <v>414319792</v>
      </c>
      <c r="R31" s="10">
        <f>H33</f>
        <v>1.1472572857441481E-2</v>
      </c>
    </row>
    <row r="32" spans="1:18" ht="33" x14ac:dyDescent="0.3">
      <c r="A32" s="5"/>
      <c r="B32" s="23"/>
      <c r="C32" s="24"/>
      <c r="D32" s="24"/>
      <c r="E32" s="24"/>
      <c r="G32" s="27"/>
      <c r="H32" s="27"/>
      <c r="I32" s="27"/>
      <c r="L32" s="9" t="str">
        <f t="shared" si="2"/>
        <v>924</v>
      </c>
      <c r="M32" s="9" t="str">
        <f t="shared" si="2"/>
        <v>Valore netto al 31/12/2024</v>
      </c>
      <c r="N32" s="9" t="str">
        <f t="shared" si="1"/>
        <v>Sottoindicatore 2.5:</v>
      </c>
      <c r="O32" s="9" t="str">
        <f t="shared" si="1"/>
        <v>Servizi non sanitari / Ricavi della gestione caratteristica</v>
      </c>
      <c r="P32" s="16">
        <f>D36</f>
        <v>37421272</v>
      </c>
      <c r="Q32" s="17">
        <f>D37</f>
        <v>414319792</v>
      </c>
      <c r="R32" s="10">
        <f>H36</f>
        <v>9.0319778882298724E-2</v>
      </c>
    </row>
    <row r="33" spans="1:18" ht="33" x14ac:dyDescent="0.3">
      <c r="A33" s="11" t="s">
        <v>28</v>
      </c>
      <c r="B33" s="28" t="s">
        <v>29</v>
      </c>
      <c r="C33" s="48">
        <f>+'[1]NI-San'!N933</f>
        <v>3571727</v>
      </c>
      <c r="D33" s="48">
        <f>+'[1]NI-San'!O933</f>
        <v>4753314</v>
      </c>
      <c r="E33" s="48">
        <f>+'[1]NI-San'!R933</f>
        <v>0</v>
      </c>
      <c r="F33" s="30"/>
      <c r="G33" s="31">
        <f>+C33/C34</f>
        <v>8.8026628286292045E-3</v>
      </c>
      <c r="H33" s="15">
        <f>IF(D34=0,0,+D33/D34)</f>
        <v>1.1472572857441481E-2</v>
      </c>
      <c r="I33" s="15">
        <f>IF(E34=0,0,+E33/E34)</f>
        <v>0</v>
      </c>
      <c r="L33" s="9" t="str">
        <f t="shared" si="2"/>
        <v>924</v>
      </c>
      <c r="M33" s="9" t="str">
        <f t="shared" si="2"/>
        <v>Valore netto al 31/12/2024</v>
      </c>
      <c r="N33" s="9" t="str">
        <f t="shared" si="1"/>
        <v>Sottoindicatore 2.6:</v>
      </c>
      <c r="O33" s="9" t="str">
        <f t="shared" si="1"/>
        <v>Consulenze, Collaborazioni,  Interinale e altre prestazioni di lavoro non sanitarie / Ricavi della gestione caratteristica</v>
      </c>
      <c r="P33" s="16">
        <f>D39</f>
        <v>861972</v>
      </c>
      <c r="Q33" s="17">
        <f>D40</f>
        <v>414319792</v>
      </c>
      <c r="R33" s="10">
        <f>H39</f>
        <v>2.0804509382453058E-3</v>
      </c>
    </row>
    <row r="34" spans="1:18" ht="33" x14ac:dyDescent="0.3">
      <c r="A34" s="11"/>
      <c r="B34" s="32" t="s">
        <v>11</v>
      </c>
      <c r="C34" s="33">
        <f>+C31</f>
        <v>405755289</v>
      </c>
      <c r="D34" s="33">
        <f>+D31</f>
        <v>414319792</v>
      </c>
      <c r="E34" s="33">
        <f>+E31</f>
        <v>0</v>
      </c>
      <c r="F34" s="34"/>
      <c r="G34" s="35"/>
      <c r="H34" s="35"/>
      <c r="I34" s="36"/>
      <c r="L34" s="9" t="str">
        <f t="shared" si="2"/>
        <v>924</v>
      </c>
      <c r="M34" s="9" t="str">
        <f t="shared" si="2"/>
        <v>Valore netto al 31/12/2024</v>
      </c>
      <c r="N34" s="9" t="str">
        <f t="shared" si="1"/>
        <v>Sottoindicatore 2.7:</v>
      </c>
      <c r="O34" s="9" t="str">
        <f t="shared" si="1"/>
        <v>Manutenzione e riparazione (ordinaria esternalizzata) / Ricavi della gestione caratteristica</v>
      </c>
      <c r="P34" s="16">
        <f>D42</f>
        <v>16285561</v>
      </c>
      <c r="Q34" s="17">
        <f>D43</f>
        <v>414319792</v>
      </c>
      <c r="R34" s="10">
        <f>H42</f>
        <v>3.9306741590563458E-2</v>
      </c>
    </row>
    <row r="35" spans="1:18" ht="33" x14ac:dyDescent="0.3">
      <c r="A35" s="5"/>
      <c r="B35" s="23"/>
      <c r="C35" s="24"/>
      <c r="D35" s="24"/>
      <c r="E35" s="24"/>
      <c r="G35" s="27"/>
      <c r="H35" s="27"/>
      <c r="I35" s="27"/>
      <c r="L35" s="9" t="str">
        <f t="shared" si="2"/>
        <v>924</v>
      </c>
      <c r="M35" s="9" t="str">
        <f t="shared" si="2"/>
        <v>Valore netto al 31/12/2024</v>
      </c>
      <c r="N35" s="9" t="str">
        <f t="shared" si="1"/>
        <v>Sottoindicatore 2.8:</v>
      </c>
      <c r="O35" s="9" t="str">
        <f t="shared" si="1"/>
        <v>Godimento di beni di terzi / Ricavi della gestione caratteristica</v>
      </c>
      <c r="P35" s="16">
        <f>D45</f>
        <v>6202859</v>
      </c>
      <c r="Q35" s="17">
        <f>D46</f>
        <v>414319792</v>
      </c>
      <c r="R35" s="10">
        <f>H45</f>
        <v>1.4971186797660876E-2</v>
      </c>
    </row>
    <row r="36" spans="1:18" ht="33" x14ac:dyDescent="0.3">
      <c r="A36" s="11" t="s">
        <v>30</v>
      </c>
      <c r="B36" s="28" t="s">
        <v>31</v>
      </c>
      <c r="C36" s="29">
        <f>+'[1]NI-San'!N971</f>
        <v>35873664</v>
      </c>
      <c r="D36" s="29">
        <f>+'[1]NI-San'!O971</f>
        <v>37421272</v>
      </c>
      <c r="E36" s="29">
        <f>+'[1]NI-San'!R971</f>
        <v>0</v>
      </c>
      <c r="F36" s="30"/>
      <c r="G36" s="31">
        <f>+C36/C37</f>
        <v>8.8412067501109026E-2</v>
      </c>
      <c r="H36" s="15">
        <f>IF(D37=0,0,+D36/D37)</f>
        <v>9.0319778882298724E-2</v>
      </c>
      <c r="I36" s="15">
        <f>IF(E37=0,0,+E36/E37)</f>
        <v>0</v>
      </c>
      <c r="L36" s="9" t="str">
        <f t="shared" si="2"/>
        <v>924</v>
      </c>
      <c r="M36" s="9" t="str">
        <f>M35</f>
        <v>Valore netto al 31/12/2024</v>
      </c>
      <c r="N36" s="9" t="str">
        <f t="shared" si="1"/>
        <v>Indicatore 3</v>
      </c>
      <c r="O36" s="9" t="str">
        <f t="shared" si="1"/>
        <v>Costi caratteristici / Ricavi della gestione caratteristica</v>
      </c>
      <c r="P36" s="16">
        <f>D48</f>
        <v>477385998</v>
      </c>
      <c r="Q36" s="17">
        <f>D49</f>
        <v>414319792</v>
      </c>
      <c r="R36" s="10">
        <f>H48</f>
        <v>1.1522162523194162</v>
      </c>
    </row>
    <row r="37" spans="1:18" ht="33" x14ac:dyDescent="0.3">
      <c r="A37" s="11"/>
      <c r="B37" s="32" t="s">
        <v>11</v>
      </c>
      <c r="C37" s="33">
        <f>+C34</f>
        <v>405755289</v>
      </c>
      <c r="D37" s="33">
        <f>+D34</f>
        <v>414319792</v>
      </c>
      <c r="E37" s="33">
        <f>+E34</f>
        <v>0</v>
      </c>
      <c r="F37" s="34"/>
      <c r="G37" s="35"/>
      <c r="H37" s="35"/>
      <c r="I37" s="36"/>
      <c r="L37" s="9" t="str">
        <f t="shared" si="2"/>
        <v>924</v>
      </c>
      <c r="M37" s="9" t="str">
        <f>M36</f>
        <v>Valore netto al 31/12/2024</v>
      </c>
      <c r="N37" s="9" t="str">
        <f t="shared" si="1"/>
        <v>Indicatore 4</v>
      </c>
      <c r="O37" s="9" t="str">
        <f t="shared" si="1"/>
        <v>Costi caratteristici / Totale costi al netto amm.ti sterilizzati</v>
      </c>
      <c r="P37" s="16">
        <f>D51</f>
        <v>477385998</v>
      </c>
      <c r="Q37" s="17">
        <f>D52</f>
        <v>465407255</v>
      </c>
      <c r="R37" s="10">
        <f>H51</f>
        <v>1.0257381956798246</v>
      </c>
    </row>
    <row r="38" spans="1:18" ht="33" x14ac:dyDescent="0.3">
      <c r="A38" s="5"/>
      <c r="B38" s="23"/>
      <c r="C38" s="24"/>
      <c r="D38" s="24"/>
      <c r="E38" s="24"/>
      <c r="G38" s="27"/>
      <c r="H38" s="27"/>
      <c r="I38" s="27"/>
      <c r="L38" s="9" t="str">
        <f t="shared" si="2"/>
        <v>924</v>
      </c>
      <c r="M38" s="17" t="str">
        <f>E4</f>
        <v>Prechiusura al ° trimestre 2024</v>
      </c>
      <c r="N38" s="9" t="str">
        <f t="shared" ref="N38:O53" si="3">N22</f>
        <v>Indicatore 1</v>
      </c>
      <c r="O38" s="9" t="str">
        <f t="shared" si="3"/>
        <v>Costi del personale / Ricavi della gestione caratteristica</v>
      </c>
      <c r="P38" s="16">
        <f>E6</f>
        <v>0</v>
      </c>
      <c r="Q38" s="17">
        <f>E7</f>
        <v>0</v>
      </c>
      <c r="R38" s="16">
        <f>I6</f>
        <v>0</v>
      </c>
    </row>
    <row r="39" spans="1:18" ht="49.5" x14ac:dyDescent="0.3">
      <c r="A39" s="49" t="s">
        <v>32</v>
      </c>
      <c r="B39" s="28" t="s">
        <v>33</v>
      </c>
      <c r="C39" s="48">
        <f>+'[1]NI-San'!N1000</f>
        <v>981054</v>
      </c>
      <c r="D39" s="48">
        <f>+'[1]NI-San'!O1000</f>
        <v>861972</v>
      </c>
      <c r="E39" s="48">
        <f>+'[1]NI-San'!R1000</f>
        <v>0</v>
      </c>
      <c r="F39" s="30"/>
      <c r="G39" s="31">
        <f>+C39/C40</f>
        <v>2.4178464867774035E-3</v>
      </c>
      <c r="H39" s="15">
        <f>IF(D40=0,0,+D39/D40)</f>
        <v>2.0804509382453058E-3</v>
      </c>
      <c r="I39" s="15">
        <f>IF(E40=0,0,+E39/E40)</f>
        <v>0</v>
      </c>
      <c r="L39" s="9" t="str">
        <f t="shared" ref="L39:M53" si="4">L38</f>
        <v>924</v>
      </c>
      <c r="M39" s="9" t="str">
        <f t="shared" si="4"/>
        <v>Prechiusura al ° trimestre 2024</v>
      </c>
      <c r="N39" s="9" t="str">
        <f t="shared" si="3"/>
        <v>Indicatore 2</v>
      </c>
      <c r="O39" s="9" t="str">
        <f t="shared" si="3"/>
        <v>Costi per beni e servizi / Ricavi della gestione caratteristica</v>
      </c>
      <c r="P39" s="16">
        <f>E9</f>
        <v>0</v>
      </c>
      <c r="Q39" s="17">
        <f>E10</f>
        <v>0</v>
      </c>
      <c r="R39" s="16">
        <f>I9</f>
        <v>0</v>
      </c>
    </row>
    <row r="40" spans="1:18" ht="33" x14ac:dyDescent="0.3">
      <c r="A40" s="50"/>
      <c r="B40" s="32" t="s">
        <v>11</v>
      </c>
      <c r="C40" s="33">
        <f>+C37</f>
        <v>405755289</v>
      </c>
      <c r="D40" s="33">
        <f>+D37</f>
        <v>414319792</v>
      </c>
      <c r="E40" s="33">
        <f>+E37</f>
        <v>0</v>
      </c>
      <c r="F40" s="34"/>
      <c r="G40" s="35"/>
      <c r="H40" s="35"/>
      <c r="I40" s="36"/>
      <c r="L40" s="9" t="str">
        <f t="shared" si="4"/>
        <v>924</v>
      </c>
      <c r="M40" s="9" t="str">
        <f t="shared" si="4"/>
        <v>Prechiusura al ° trimestre 2024</v>
      </c>
      <c r="N40" s="9" t="str">
        <f t="shared" si="3"/>
        <v>Sottoindicatore 2.1</v>
      </c>
      <c r="O40" s="9" t="str">
        <f t="shared" si="3"/>
        <v>Acquisti di beni sanitari / Ricavi della gestione caratteristica</v>
      </c>
      <c r="P40" s="16">
        <f>E12</f>
        <v>0</v>
      </c>
      <c r="Q40" s="17">
        <f>E13</f>
        <v>0</v>
      </c>
      <c r="R40" s="16">
        <f>I12</f>
        <v>0</v>
      </c>
    </row>
    <row r="41" spans="1:18" ht="33" x14ac:dyDescent="0.3">
      <c r="A41" s="5"/>
      <c r="B41" s="23"/>
      <c r="C41" s="24"/>
      <c r="D41" s="24"/>
      <c r="E41" s="24"/>
      <c r="G41" s="27"/>
      <c r="H41" s="27"/>
      <c r="I41" s="27"/>
      <c r="L41" s="9" t="str">
        <f t="shared" si="4"/>
        <v>924</v>
      </c>
      <c r="M41" s="9" t="str">
        <f t="shared" si="4"/>
        <v>Prechiusura al ° trimestre 2024</v>
      </c>
      <c r="N41" s="9" t="str">
        <f t="shared" si="3"/>
        <v>Sottoindicatore 2.1.1</v>
      </c>
      <c r="O41" s="9" t="str">
        <f t="shared" si="3"/>
        <v>Farmaci ed emoderivati / Ricavi della gestione caratteristica</v>
      </c>
      <c r="P41" s="16">
        <f>E15</f>
        <v>0</v>
      </c>
      <c r="Q41" s="17">
        <f>E16</f>
        <v>0</v>
      </c>
      <c r="R41" s="16">
        <f>I15</f>
        <v>0</v>
      </c>
    </row>
    <row r="42" spans="1:18" ht="33" x14ac:dyDescent="0.3">
      <c r="A42" s="49" t="s">
        <v>34</v>
      </c>
      <c r="B42" s="28" t="s">
        <v>35</v>
      </c>
      <c r="C42" s="48">
        <f>+'[1]NI-San'!N1033</f>
        <v>14510158</v>
      </c>
      <c r="D42" s="48">
        <f>+'[1]NI-San'!O1033</f>
        <v>16285561</v>
      </c>
      <c r="E42" s="48">
        <f>+'[1]NI-San'!R1033</f>
        <v>0</v>
      </c>
      <c r="F42" s="30"/>
      <c r="G42" s="31">
        <f>+C42/C43</f>
        <v>3.5760859792514005E-2</v>
      </c>
      <c r="H42" s="15">
        <f>IF(D43=0,0,+D42/D43)</f>
        <v>3.9306741590563458E-2</v>
      </c>
      <c r="I42" s="15">
        <f>IF(E43=0,0,+E42/E43)</f>
        <v>0</v>
      </c>
      <c r="L42" s="9" t="str">
        <f t="shared" si="4"/>
        <v>924</v>
      </c>
      <c r="M42" s="9" t="str">
        <f t="shared" si="4"/>
        <v>Prechiusura al ° trimestre 2024</v>
      </c>
      <c r="N42" s="9" t="str">
        <f t="shared" si="3"/>
        <v>Sottoindicatore 2.1.2</v>
      </c>
      <c r="O42" s="9" t="str">
        <f t="shared" si="3"/>
        <v>Materiali diagnostici / Ricavi della gestione caratteristica</v>
      </c>
      <c r="P42" s="16">
        <f>E18</f>
        <v>0</v>
      </c>
      <c r="Q42" s="17">
        <f>E19</f>
        <v>0</v>
      </c>
      <c r="R42" s="16">
        <f>I18</f>
        <v>0</v>
      </c>
    </row>
    <row r="43" spans="1:18" ht="33" x14ac:dyDescent="0.3">
      <c r="A43" s="50"/>
      <c r="B43" s="32" t="s">
        <v>11</v>
      </c>
      <c r="C43" s="33">
        <f>+C40</f>
        <v>405755289</v>
      </c>
      <c r="D43" s="33">
        <f>+D40</f>
        <v>414319792</v>
      </c>
      <c r="E43" s="33">
        <f>+E40</f>
        <v>0</v>
      </c>
      <c r="F43" s="34"/>
      <c r="G43" s="35"/>
      <c r="H43" s="35"/>
      <c r="I43" s="36"/>
      <c r="L43" s="9" t="str">
        <f t="shared" si="4"/>
        <v>924</v>
      </c>
      <c r="M43" s="9" t="str">
        <f t="shared" si="4"/>
        <v>Prechiusura al ° trimestre 2024</v>
      </c>
      <c r="N43" s="9" t="str">
        <f t="shared" si="3"/>
        <v>Sottoindicatore 2.1.3</v>
      </c>
      <c r="O43" s="9" t="str">
        <f t="shared" si="3"/>
        <v>Presidi chirurgici e materiali sanitari / Ricavi della gestione caratteristica</v>
      </c>
      <c r="P43" s="16">
        <f>E21</f>
        <v>0</v>
      </c>
      <c r="Q43" s="17">
        <f>E22</f>
        <v>0</v>
      </c>
      <c r="R43" s="16">
        <f>I21</f>
        <v>0</v>
      </c>
    </row>
    <row r="44" spans="1:18" ht="33" x14ac:dyDescent="0.3">
      <c r="A44" s="5"/>
      <c r="B44" s="23"/>
      <c r="C44" s="24"/>
      <c r="D44" s="24"/>
      <c r="E44" s="24"/>
      <c r="G44" s="27"/>
      <c r="H44" s="27"/>
      <c r="I44" s="27"/>
      <c r="L44" s="9" t="str">
        <f t="shared" si="4"/>
        <v>924</v>
      </c>
      <c r="M44" s="9" t="str">
        <f t="shared" si="4"/>
        <v>Prechiusura al ° trimestre 2024</v>
      </c>
      <c r="N44" s="9" t="str">
        <f t="shared" si="3"/>
        <v>Sottoindicatore 2.1.4</v>
      </c>
      <c r="O44" s="9" t="str">
        <f t="shared" si="3"/>
        <v>Materiali protesici / Ricavi della gestione caratteristica</v>
      </c>
      <c r="P44" s="16">
        <f>E24</f>
        <v>0</v>
      </c>
      <c r="Q44" s="17">
        <f>E25</f>
        <v>0</v>
      </c>
      <c r="R44" s="16">
        <f>I24</f>
        <v>0</v>
      </c>
    </row>
    <row r="45" spans="1:18" ht="33" x14ac:dyDescent="0.3">
      <c r="A45" s="49" t="s">
        <v>36</v>
      </c>
      <c r="B45" s="28" t="s">
        <v>37</v>
      </c>
      <c r="C45" s="29">
        <f>+'[1]NI-San'!N1046</f>
        <v>4653830</v>
      </c>
      <c r="D45" s="29">
        <f>+'[1]NI-San'!O1046</f>
        <v>6202859</v>
      </c>
      <c r="E45" s="29">
        <f>+'[1]NI-San'!R1046</f>
        <v>0</v>
      </c>
      <c r="F45" s="30"/>
      <c r="G45" s="31">
        <f>+C45/C46</f>
        <v>1.1469548583013049E-2</v>
      </c>
      <c r="H45" s="15">
        <f>IF(D46=0,0,+D45/D46)</f>
        <v>1.4971186797660876E-2</v>
      </c>
      <c r="I45" s="15">
        <f>IF(E46=0,0,+E45/E46)</f>
        <v>0</v>
      </c>
      <c r="L45" s="9" t="str">
        <f t="shared" si="4"/>
        <v>924</v>
      </c>
      <c r="M45" s="9" t="str">
        <f t="shared" si="4"/>
        <v>Prechiusura al ° trimestre 2024</v>
      </c>
      <c r="N45" s="9" t="str">
        <f t="shared" si="3"/>
        <v>Sottoindicatore 2.2:</v>
      </c>
      <c r="O45" s="9" t="str">
        <f t="shared" si="3"/>
        <v>Acquisti di beni non sanitari / Ricavi della gestione caratteristica</v>
      </c>
      <c r="P45" s="16">
        <f>E27</f>
        <v>0</v>
      </c>
      <c r="Q45" s="17">
        <f>E28</f>
        <v>0</v>
      </c>
      <c r="R45" s="16">
        <f>I27</f>
        <v>0</v>
      </c>
    </row>
    <row r="46" spans="1:18" ht="49.5" x14ac:dyDescent="0.3">
      <c r="A46" s="50"/>
      <c r="B46" s="32" t="s">
        <v>11</v>
      </c>
      <c r="C46" s="33">
        <f>+C43</f>
        <v>405755289</v>
      </c>
      <c r="D46" s="33">
        <f>+D43</f>
        <v>414319792</v>
      </c>
      <c r="E46" s="33">
        <f>+E43</f>
        <v>0</v>
      </c>
      <c r="F46" s="34"/>
      <c r="G46" s="35"/>
      <c r="H46" s="35"/>
      <c r="I46" s="36"/>
      <c r="L46" s="9" t="str">
        <f t="shared" si="4"/>
        <v>924</v>
      </c>
      <c r="M46" s="9" t="str">
        <f t="shared" si="4"/>
        <v>Prechiusura al ° trimestre 2024</v>
      </c>
      <c r="N46" s="9" t="str">
        <f t="shared" si="3"/>
        <v>Sottoindicatore 2.3:</v>
      </c>
      <c r="O46" s="9" t="str">
        <f t="shared" si="3"/>
        <v>Consulenze, Collaborazioni,  Interinale e altre prestazioni di lavoro sanitarie e sociosanitarie / Ricavi della gestione caratteristica</v>
      </c>
      <c r="P46" s="16">
        <f>E30</f>
        <v>0</v>
      </c>
      <c r="Q46" s="17">
        <f>E31</f>
        <v>0</v>
      </c>
      <c r="R46" s="16">
        <f>I30</f>
        <v>0</v>
      </c>
    </row>
    <row r="47" spans="1:18" ht="33" x14ac:dyDescent="0.3">
      <c r="B47" s="23"/>
      <c r="C47" s="24"/>
      <c r="D47" s="24"/>
      <c r="E47" s="24"/>
      <c r="G47" s="27"/>
      <c r="H47" s="27"/>
      <c r="I47" s="27"/>
      <c r="L47" s="9" t="str">
        <f t="shared" si="4"/>
        <v>924</v>
      </c>
      <c r="M47" s="9" t="str">
        <f t="shared" si="4"/>
        <v>Prechiusura al ° trimestre 2024</v>
      </c>
      <c r="N47" s="9" t="str">
        <f t="shared" si="3"/>
        <v>Sottoindicatore 2.4:</v>
      </c>
      <c r="O47" s="9" t="str">
        <f t="shared" si="3"/>
        <v>Altri servizi sanitari e sociosanitari a rilevanza sanitaria / Ricavi della gestione caratteristica</v>
      </c>
      <c r="P47" s="16">
        <f>E33</f>
        <v>0</v>
      </c>
      <c r="Q47" s="17">
        <f>E34</f>
        <v>0</v>
      </c>
      <c r="R47" s="16">
        <f>I33</f>
        <v>0</v>
      </c>
    </row>
    <row r="48" spans="1:18" ht="33" x14ac:dyDescent="0.3">
      <c r="A48" s="51" t="s">
        <v>38</v>
      </c>
      <c r="B48" s="12" t="s">
        <v>39</v>
      </c>
      <c r="C48" s="13">
        <f>+'[1]NI-San'!N405+'[1]NI-San'!N1620+'[1]NI-San'!N1744</f>
        <v>451837307</v>
      </c>
      <c r="D48" s="13">
        <f>+'[1]NI-San'!O405+'[1]NI-San'!O1620+'[1]NI-San'!O1744</f>
        <v>477385998</v>
      </c>
      <c r="E48" s="13">
        <f>+'[1]NI-San'!R405+'[1]NI-San'!R1620+'[1]NI-San'!R1744</f>
        <v>0</v>
      </c>
      <c r="F48" s="14"/>
      <c r="G48" s="15">
        <f>+C48/C49</f>
        <v>1.1135709607472302</v>
      </c>
      <c r="H48" s="15">
        <f>IF(D49=0,0,+D48/D49)</f>
        <v>1.1522162523194162</v>
      </c>
      <c r="I48" s="15">
        <f>IF(E49=0,0,+E48/E49)</f>
        <v>0</v>
      </c>
      <c r="L48" s="9" t="str">
        <f t="shared" si="4"/>
        <v>924</v>
      </c>
      <c r="M48" s="9" t="str">
        <f t="shared" si="4"/>
        <v>Prechiusura al ° trimestre 2024</v>
      </c>
      <c r="N48" s="9" t="str">
        <f t="shared" si="3"/>
        <v>Sottoindicatore 2.5:</v>
      </c>
      <c r="O48" s="9" t="str">
        <f t="shared" si="3"/>
        <v>Servizi non sanitari / Ricavi della gestione caratteristica</v>
      </c>
      <c r="P48" s="16">
        <f>E36</f>
        <v>0</v>
      </c>
      <c r="Q48" s="17">
        <f>E37</f>
        <v>0</v>
      </c>
      <c r="R48" s="16">
        <f>I36</f>
        <v>0</v>
      </c>
    </row>
    <row r="49" spans="1:18" ht="33" x14ac:dyDescent="0.3">
      <c r="A49" s="52"/>
      <c r="B49" s="18" t="s">
        <v>11</v>
      </c>
      <c r="C49" s="19">
        <f>+C46</f>
        <v>405755289</v>
      </c>
      <c r="D49" s="19">
        <f>+D46</f>
        <v>414319792</v>
      </c>
      <c r="E49" s="19">
        <f>+E46</f>
        <v>0</v>
      </c>
      <c r="F49" s="20"/>
      <c r="G49" s="21"/>
      <c r="H49" s="21"/>
      <c r="I49" s="22"/>
      <c r="L49" s="9" t="str">
        <f t="shared" si="4"/>
        <v>924</v>
      </c>
      <c r="M49" s="9" t="str">
        <f t="shared" si="4"/>
        <v>Prechiusura al ° trimestre 2024</v>
      </c>
      <c r="N49" s="9" t="str">
        <f t="shared" si="3"/>
        <v>Sottoindicatore 2.6:</v>
      </c>
      <c r="O49" s="9" t="str">
        <f t="shared" si="3"/>
        <v>Consulenze, Collaborazioni,  Interinale e altre prestazioni di lavoro non sanitarie / Ricavi della gestione caratteristica</v>
      </c>
      <c r="P49" s="16">
        <f>E39</f>
        <v>0</v>
      </c>
      <c r="Q49" s="17">
        <f>E40</f>
        <v>0</v>
      </c>
      <c r="R49" s="16">
        <f>I39</f>
        <v>0</v>
      </c>
    </row>
    <row r="50" spans="1:18" ht="33" x14ac:dyDescent="0.3">
      <c r="B50" s="23"/>
      <c r="C50" s="24"/>
      <c r="D50" s="24"/>
      <c r="E50" s="24"/>
      <c r="G50" s="27"/>
      <c r="H50" s="27"/>
      <c r="I50" s="27"/>
      <c r="L50" s="9" t="str">
        <f t="shared" si="4"/>
        <v>924</v>
      </c>
      <c r="M50" s="9" t="str">
        <f t="shared" si="4"/>
        <v>Prechiusura al ° trimestre 2024</v>
      </c>
      <c r="N50" s="9" t="str">
        <f t="shared" si="3"/>
        <v>Sottoindicatore 2.7:</v>
      </c>
      <c r="O50" s="9" t="str">
        <f t="shared" si="3"/>
        <v>Manutenzione e riparazione (ordinaria esternalizzata) / Ricavi della gestione caratteristica</v>
      </c>
      <c r="P50" s="16">
        <f>E42</f>
        <v>0</v>
      </c>
      <c r="Q50" s="17">
        <f>E43</f>
        <v>0</v>
      </c>
      <c r="R50" s="16">
        <f>I42</f>
        <v>0</v>
      </c>
    </row>
    <row r="51" spans="1:18" ht="33" x14ac:dyDescent="0.3">
      <c r="A51" s="51" t="s">
        <v>40</v>
      </c>
      <c r="B51" s="12" t="s">
        <v>39</v>
      </c>
      <c r="C51" s="13">
        <f>+C48</f>
        <v>451837307</v>
      </c>
      <c r="D51" s="13">
        <f>+D48</f>
        <v>477385998</v>
      </c>
      <c r="E51" s="13">
        <f>+E48</f>
        <v>0</v>
      </c>
      <c r="F51" s="14"/>
      <c r="G51" s="15">
        <f>+C51/C52</f>
        <v>1.043317944571321</v>
      </c>
      <c r="H51" s="15">
        <f>IF(D52=0,0,+D51/D52)</f>
        <v>1.0257381956798246</v>
      </c>
      <c r="I51" s="15">
        <f>IF(E52=0,0,+E51/E52)</f>
        <v>0</v>
      </c>
      <c r="L51" s="9" t="str">
        <f t="shared" si="4"/>
        <v>924</v>
      </c>
      <c r="M51" s="9" t="str">
        <f t="shared" si="4"/>
        <v>Prechiusura al ° trimestre 2024</v>
      </c>
      <c r="N51" s="9" t="str">
        <f t="shared" si="3"/>
        <v>Sottoindicatore 2.8:</v>
      </c>
      <c r="O51" s="9" t="str">
        <f t="shared" si="3"/>
        <v>Godimento di beni di terzi / Ricavi della gestione caratteristica</v>
      </c>
      <c r="P51" s="16">
        <f>E45</f>
        <v>0</v>
      </c>
      <c r="Q51" s="17">
        <f>E46</f>
        <v>0</v>
      </c>
      <c r="R51" s="16">
        <f>I45</f>
        <v>0</v>
      </c>
    </row>
    <row r="52" spans="1:18" ht="33" x14ac:dyDescent="0.3">
      <c r="A52" s="52"/>
      <c r="B52" s="18" t="s">
        <v>41</v>
      </c>
      <c r="C52" s="19">
        <f>+'[1]NI-San'!N1761</f>
        <v>433077289</v>
      </c>
      <c r="D52" s="19">
        <f>+'[1]NI-San'!O1761</f>
        <v>465407255</v>
      </c>
      <c r="E52" s="19">
        <f>+'[1]NI-San'!R1761</f>
        <v>0</v>
      </c>
      <c r="F52" s="20"/>
      <c r="G52" s="21"/>
      <c r="H52" s="21"/>
      <c r="I52" s="22"/>
      <c r="L52" s="9" t="str">
        <f t="shared" si="4"/>
        <v>924</v>
      </c>
      <c r="M52" s="9" t="str">
        <f t="shared" si="4"/>
        <v>Prechiusura al ° trimestre 2024</v>
      </c>
      <c r="N52" s="9" t="str">
        <f t="shared" si="3"/>
        <v>Indicatore 3</v>
      </c>
      <c r="O52" s="9" t="str">
        <f t="shared" si="3"/>
        <v>Costi caratteristici / Ricavi della gestione caratteristica</v>
      </c>
      <c r="P52" s="16">
        <f>E48</f>
        <v>0</v>
      </c>
      <c r="Q52" s="17">
        <f>E49</f>
        <v>0</v>
      </c>
      <c r="R52" s="16">
        <f>I48</f>
        <v>0</v>
      </c>
    </row>
    <row r="53" spans="1:18" ht="33" x14ac:dyDescent="0.3">
      <c r="G53" s="27"/>
      <c r="H53" s="27"/>
      <c r="I53" s="27"/>
      <c r="L53" s="9" t="str">
        <f t="shared" si="4"/>
        <v>924</v>
      </c>
      <c r="M53" s="9" t="str">
        <f t="shared" si="4"/>
        <v>Prechiusura al ° trimestre 2024</v>
      </c>
      <c r="N53" s="9" t="str">
        <f t="shared" si="3"/>
        <v>Indicatore 4</v>
      </c>
      <c r="O53" s="9" t="str">
        <f t="shared" si="3"/>
        <v>Costi caratteristici / Totale costi al netto amm.ti sterilizzati</v>
      </c>
      <c r="P53" s="16">
        <f>E51</f>
        <v>0</v>
      </c>
      <c r="Q53" s="17">
        <f>E52</f>
        <v>0</v>
      </c>
      <c r="R53" s="16">
        <f>I51</f>
        <v>0</v>
      </c>
    </row>
    <row r="56" spans="1:18" x14ac:dyDescent="0.3">
      <c r="A56" s="2" t="s">
        <v>42</v>
      </c>
    </row>
    <row r="57" spans="1:18" ht="35.25" customHeight="1" x14ac:dyDescent="0.3">
      <c r="A57" s="11" t="s">
        <v>43</v>
      </c>
      <c r="B57" s="11"/>
      <c r="C57" s="11"/>
      <c r="D57" s="11"/>
      <c r="E57" s="11"/>
      <c r="F57" s="11"/>
      <c r="G57" s="11"/>
      <c r="H57" s="11"/>
      <c r="I57" s="11"/>
    </row>
    <row r="58" spans="1:18" ht="16.5" customHeight="1" x14ac:dyDescent="0.3">
      <c r="A58" s="11" t="s">
        <v>44</v>
      </c>
      <c r="B58" s="11"/>
      <c r="C58" s="11"/>
      <c r="D58" s="11"/>
      <c r="E58" s="11"/>
      <c r="F58" s="11"/>
      <c r="G58" s="11"/>
      <c r="H58" s="11"/>
      <c r="I58" s="11"/>
    </row>
    <row r="59" spans="1:18" ht="37.5" customHeight="1" x14ac:dyDescent="0.3">
      <c r="A59" s="11" t="s">
        <v>45</v>
      </c>
      <c r="B59" s="11"/>
      <c r="C59" s="11"/>
      <c r="D59" s="11"/>
      <c r="E59" s="11"/>
      <c r="F59" s="11"/>
      <c r="G59" s="11"/>
      <c r="H59" s="11"/>
      <c r="I59" s="11"/>
    </row>
    <row r="60" spans="1:18" ht="16.5" customHeight="1" x14ac:dyDescent="0.3">
      <c r="A60" s="11" t="s">
        <v>46</v>
      </c>
      <c r="B60" s="11"/>
      <c r="C60" s="11"/>
      <c r="D60" s="11"/>
      <c r="E60" s="11"/>
      <c r="F60" s="11"/>
      <c r="G60" s="11"/>
      <c r="H60" s="11"/>
      <c r="I60" s="11"/>
    </row>
    <row r="61" spans="1:18" ht="16.5" customHeight="1" x14ac:dyDescent="0.3">
      <c r="A61" s="11" t="s">
        <v>47</v>
      </c>
      <c r="B61" s="11"/>
      <c r="C61" s="11"/>
      <c r="D61" s="11"/>
      <c r="E61" s="11"/>
      <c r="F61" s="11"/>
      <c r="G61" s="11"/>
      <c r="H61" s="11"/>
      <c r="I61" s="11"/>
    </row>
  </sheetData>
  <mergeCells count="17">
    <mergeCell ref="A57:I57"/>
    <mergeCell ref="A58:I58"/>
    <mergeCell ref="A59:I59"/>
    <mergeCell ref="A60:I60"/>
    <mergeCell ref="A61:I61"/>
    <mergeCell ref="A21:A22"/>
    <mergeCell ref="A24:A25"/>
    <mergeCell ref="A27:A28"/>
    <mergeCell ref="A30:A31"/>
    <mergeCell ref="A33:A34"/>
    <mergeCell ref="A36:A37"/>
    <mergeCell ref="A1:I1"/>
    <mergeCell ref="A6:A7"/>
    <mergeCell ref="A9:A10"/>
    <mergeCell ref="A12:A13"/>
    <mergeCell ref="A15:A16"/>
    <mergeCell ref="A18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BES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Bernini Raffaella</dc:creator>
  <cp:lastModifiedBy>Bernini Raffaella</cp:lastModifiedBy>
  <dcterms:created xsi:type="dcterms:W3CDTF">2025-06-05T10:06:45Z</dcterms:created>
  <dcterms:modified xsi:type="dcterms:W3CDTF">2025-06-05T10:07:11Z</dcterms:modified>
</cp:coreProperties>
</file>